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johannaeindhoven/Dropbox/Yoann/Fall in LOVE with yourself again/"/>
    </mc:Choice>
  </mc:AlternateContent>
  <xr:revisionPtr revIDLastSave="0" documentId="8_{588DA3A8-F0EE-224F-8623-CD5748380D31}" xr6:coauthVersionLast="45" xr6:coauthVersionMax="45" xr10:uidLastSave="{00000000-0000-0000-0000-000000000000}"/>
  <workbookProtection workbookAlgorithmName="SHA-512" workbookHashValue="lmMDvWja0VXWjzOyJt81FT+s8U4LzSlwdWgy56OupTjJKr0EGN7FxIPExAP1+fMRZ2oaB81+4O71UY7gv4aEog==" workbookSaltValue="OHIW3DbYtsz2wILBVMlUiQ==" workbookSpinCount="100000" lockStructure="1"/>
  <bookViews>
    <workbookView xWindow="0" yWindow="0" windowWidth="28800" windowHeight="18000" xr2:uid="{221011FE-ECE9-644B-8C76-880B582F4630}"/>
  </bookViews>
  <sheets>
    <sheet name="Lees dit eerst" sheetId="5" r:id="rId1"/>
    <sheet name="Bereken Onderhoud Dames" sheetId="3" r:id="rId2"/>
    <sheet name="Bereken Onderhoud Heren" sheetId="4" r:id="rId3"/>
    <sheet name="Afvallen en aankomen invulmodel"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4" l="1"/>
  <c r="B17" i="4"/>
  <c r="G17" i="4" s="1"/>
  <c r="B12" i="4"/>
  <c r="G12" i="4" s="1"/>
  <c r="I6" i="3"/>
  <c r="I7" i="3" s="1"/>
  <c r="B13" i="3" s="1"/>
  <c r="B17" i="3"/>
  <c r="G17" i="3" s="1"/>
  <c r="B12" i="3"/>
  <c r="G12" i="3" s="1"/>
  <c r="I7" i="4" l="1"/>
  <c r="B13" i="4" l="1"/>
  <c r="G13" i="4" s="1"/>
  <c r="G14" i="4" s="1"/>
  <c r="B14" i="4" s="1"/>
  <c r="B18" i="4"/>
  <c r="G18" i="4" s="1"/>
  <c r="G19" i="4" s="1"/>
  <c r="B19" i="4" s="1"/>
  <c r="G13" i="3"/>
  <c r="G14" i="3" s="1"/>
  <c r="B14" i="3" s="1"/>
  <c r="B18" i="3"/>
  <c r="G18" i="3" s="1"/>
  <c r="G19" i="3" s="1"/>
  <c r="B19" i="3" s="1"/>
  <c r="B11" i="1" l="1"/>
  <c r="K11" i="1"/>
  <c r="H11" i="1" l="1"/>
  <c r="K13" i="1" s="1"/>
  <c r="E11" i="1"/>
  <c r="K14" i="1" s="1"/>
  <c r="C24" i="1" l="1"/>
  <c r="F24" i="1" s="1"/>
  <c r="H17" i="1"/>
  <c r="I17" i="1" s="1"/>
  <c r="H16" i="1"/>
  <c r="I16" i="1" s="1"/>
  <c r="C29" i="1"/>
  <c r="F29" i="1" s="1"/>
  <c r="D13" i="1"/>
  <c r="F16" i="1" s="1"/>
  <c r="F17" i="1" l="1"/>
  <c r="F25" i="1" s="1"/>
  <c r="C25" i="1" s="1"/>
  <c r="F18" i="1"/>
  <c r="F30" i="1" s="1"/>
  <c r="C30" i="1" s="1"/>
  <c r="F26" i="1" l="1"/>
  <c r="C26" i="1" s="1"/>
  <c r="F31" i="1"/>
  <c r="C31" i="1" s="1"/>
</calcChain>
</file>

<file path=xl/sharedStrings.xml><?xml version="1.0" encoding="utf-8"?>
<sst xmlns="http://schemas.openxmlformats.org/spreadsheetml/2006/main" count="175" uniqueCount="85">
  <si>
    <t>Week 1</t>
  </si>
  <si>
    <t>Week 2</t>
  </si>
  <si>
    <t>Dag 1</t>
  </si>
  <si>
    <t>Dag 2</t>
  </si>
  <si>
    <t>Dag 3</t>
  </si>
  <si>
    <t>Dag 5</t>
  </si>
  <si>
    <t>Dag 6</t>
  </si>
  <si>
    <t>Dag 7</t>
  </si>
  <si>
    <t>KG</t>
  </si>
  <si>
    <t>Verschil tussen week 1 en 2</t>
  </si>
  <si>
    <t>Gewicht</t>
  </si>
  <si>
    <t>Aantal kcal per dag</t>
  </si>
  <si>
    <t>KCAL</t>
  </si>
  <si>
    <t>Gemiddelde totaal:</t>
  </si>
  <si>
    <t>Eiwitten</t>
  </si>
  <si>
    <t>Vetten</t>
  </si>
  <si>
    <t>Koolhydraten</t>
  </si>
  <si>
    <t>gr</t>
  </si>
  <si>
    <t>kg</t>
  </si>
  <si>
    <t xml:space="preserve">Macro's voor afvallen </t>
  </si>
  <si>
    <t>Macro's voor aankomen</t>
  </si>
  <si>
    <t>Gemiddeld</t>
  </si>
  <si>
    <t>Dag 4</t>
  </si>
  <si>
    <t>Blijf altijd boven de 1300kcal. Dus zit je hier onder, kies dan voor lager percentage om per week af 
te vallen</t>
  </si>
  <si>
    <t>Aankomen meer dan 1,5% per maand is bij langer dan 2 jaar sporten in de gym bijna onmogelijk</t>
  </si>
  <si>
    <t>Onderhoud voor aankomen 0,5%-1,5% van lichaamsgewicht 
per maand</t>
  </si>
  <si>
    <t>Gewenste onderhoud voor afvallen</t>
  </si>
  <si>
    <t>Huidig onderhoud voor huidige gewichtsbehoud</t>
  </si>
  <si>
    <t>Gewenste onderhoud voor aankomen</t>
  </si>
  <si>
    <t>&lt;-- kies hier je gewenste percentage</t>
  </si>
  <si>
    <t>Jouw gemiddelde gewicht</t>
  </si>
  <si>
    <t>Onderhoud voor afvallen 0,5%-1,5% van lichaamsgewicht</t>
  </si>
  <si>
    <t>ALLEEN DE VELDEN MET HUIDIGE KLEUR INVULLEN</t>
  </si>
  <si>
    <t>Formule invulmodel dames</t>
  </si>
  <si>
    <t>Gewicht in KG</t>
  </si>
  <si>
    <t>Lengte in cm</t>
  </si>
  <si>
    <t>Leeftijd in jaren</t>
  </si>
  <si>
    <t>Leefstijl en trainingsfrequentie</t>
  </si>
  <si>
    <t>Activiteit vermenigvuldiger</t>
  </si>
  <si>
    <t>Niet actief plus 3 tot 6 dagen trainen</t>
  </si>
  <si>
    <t>1.3 - 1.6</t>
  </si>
  <si>
    <t>Onderhoud</t>
  </si>
  <si>
    <t>Kcal</t>
  </si>
  <si>
    <t>Licht actief plus 3 tot 6 dagen trainen</t>
  </si>
  <si>
    <t>1.5 - 1.8</t>
  </si>
  <si>
    <t>Onderhoud en activiteitenfactor</t>
  </si>
  <si>
    <t>Actief plus 3 tot 6 dagen trainen</t>
  </si>
  <si>
    <t>1.7 - 2.0</t>
  </si>
  <si>
    <t>Zeer actief plus 3 tot 6 dagen trainen</t>
  </si>
  <si>
    <t>1.9 - 2.2</t>
  </si>
  <si>
    <t>Eiwit 2,3 tot 2,8gram per kg</t>
  </si>
  <si>
    <t>Eiwitten in calorieen</t>
  </si>
  <si>
    <t>kcal in eiwitten</t>
  </si>
  <si>
    <t>Vet 15% tot 20% van de dagelijkse hoeveelheid</t>
  </si>
  <si>
    <t>Vetten in caloreën</t>
  </si>
  <si>
    <t>Kcal in vet</t>
  </si>
  <si>
    <t>Hoolhydraten overig</t>
  </si>
  <si>
    <t>Kcal in Koolhydraten</t>
  </si>
  <si>
    <t>Eiwit 1,8 tot 2,3gram per kg</t>
  </si>
  <si>
    <t>Vet 20% tot 30% van de dagelijkse hoeveelheid</t>
  </si>
  <si>
    <t>factor</t>
  </si>
  <si>
    <t>Selecteer activiteit --&gt;</t>
  </si>
  <si>
    <t>Onderhoud berekenen voor dames</t>
  </si>
  <si>
    <t>Onderhoud berekenen voor Heren</t>
  </si>
  <si>
    <t>Formule invulmodel Heren</t>
  </si>
  <si>
    <t>Macronutrienten voor vetverlies Heren</t>
  </si>
  <si>
    <t>Macronutrienten voor gewichtstoename Heren</t>
  </si>
  <si>
    <t>Alleen de groende velden invullen!!</t>
  </si>
  <si>
    <t>Alleen de groene velden invullen!!</t>
  </si>
  <si>
    <t>Macronutrienten voor vetverlies Dames</t>
  </si>
  <si>
    <t>Macronutrienten voor gewichtstoename Dames</t>
  </si>
  <si>
    <t>Let op</t>
  </si>
  <si>
    <t xml:space="preserve">Tabblad "Afvallen en aankomen" is pas na twee weken van toepassing. Tenzij jij deze gegevens al hebt. </t>
  </si>
  <si>
    <t>Weet dat de calculator een formule is en voor iedereen ander werkt en kan uitpakken. Twee dezelfde mensen met het zelfde gewicht, lengte</t>
  </si>
  <si>
    <t xml:space="preserve">en leeftijf kunnen toch andere resulaten boeken met dezelfde aantal kcal. </t>
  </si>
  <si>
    <t xml:space="preserve">Houd de kcal en macro's bij via de MyFitnesspal app. Deze is gratis te downloaden en de gratis versie is ook voldoende om </t>
  </si>
  <si>
    <t>alles bij te houden.</t>
  </si>
  <si>
    <t xml:space="preserve">Weeg twee weken lang iedere ochtend, direct bij het opstaan. Ga eerst naar het toilet vervolgens wegen. Schoon aan de haak of alleen ondergoed. </t>
  </si>
  <si>
    <t>Schrijf deze gegevens op</t>
  </si>
  <si>
    <t>Houd tijdens deze twee weken tabblad twee bij en vul deze in. Na 14 weegmomenten en kcal totalen is er</t>
  </si>
  <si>
    <t xml:space="preserve">uit te rekenen wat jouw daadwerkelijke onderhoud is. </t>
  </si>
  <si>
    <t>Let op de tabbladen dat je voor dame of heer de juiste kiest. Anders kloppen de uitkomsten niet!</t>
  </si>
  <si>
    <t xml:space="preserve">Heb je hulp nodig, neem gerust contact met mij op. Smaakt dit naar meer, ik kan je begeleiden en zorgen dat jij dat lichaam krijgt waar jij zo naar verlangt. </t>
  </si>
  <si>
    <t>Neem contact met mij op via dit inschrijfformulier. Dan bespreken we eerst jouw doelen en wensen en kijken of we samen een goede match zijn om dit avontuur aan te gaan.</t>
  </si>
  <si>
    <t xml:space="preserve">Evt fouten of onjuistheden kunnen geen rechten aan ontleend worden. Het gebruik van dit model is volledig op eigen risico en Yoann kan hiervoor niet aansprakelijk worden gesteld.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</si>
</sst>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font>
      <sz val="12"/>
      <color theme="1"/>
      <name val="Calibri"/>
      <family val="2"/>
      <scheme val="minor"/>
    </font>
    <font>
      <sz val="12"/>
      <color theme="1"/>
      <name val="Calibri"/>
      <family val="2"/>
      <scheme val="minor"/>
    </font>
    <font>
      <sz val="12"/>
      <color rgb="FF3F3F76"/>
      <name val="Calibri"/>
      <family val="2"/>
      <scheme val="minor"/>
    </font>
    <font>
      <sz val="12"/>
      <color theme="0"/>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1"/>
      <color theme="1"/>
      <name val="Calibri (Hoofdtekst)"/>
    </font>
    <font>
      <sz val="16"/>
      <color theme="0"/>
      <name val="Calibri"/>
      <family val="2"/>
      <scheme val="minor"/>
    </font>
    <font>
      <b/>
      <sz val="26"/>
      <color rgb="FF3F3F76"/>
      <name val="Calibri"/>
      <family val="2"/>
      <scheme val="minor"/>
    </font>
    <font>
      <sz val="26"/>
      <color theme="1"/>
      <name val="Calibri"/>
      <family val="2"/>
      <scheme val="minor"/>
    </font>
    <font>
      <b/>
      <sz val="11"/>
      <color theme="1"/>
      <name val="Calibri"/>
      <family val="2"/>
      <scheme val="minor"/>
    </font>
    <font>
      <sz val="26"/>
      <color theme="1"/>
      <name val="Calibri (Hoofdtekst)"/>
    </font>
    <font>
      <sz val="17"/>
      <color rgb="FF333333"/>
      <name val="Arial"/>
      <family val="2"/>
    </font>
    <font>
      <u/>
      <sz val="12"/>
      <color theme="10"/>
      <name val="Calibri"/>
      <family val="2"/>
      <scheme val="minor"/>
    </font>
    <font>
      <sz val="20"/>
      <color theme="1"/>
      <name val="Calibri"/>
      <family val="2"/>
      <scheme val="minor"/>
    </font>
    <font>
      <sz val="72"/>
      <color theme="1"/>
      <name val="Calibri"/>
      <family val="2"/>
      <scheme val="minor"/>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bgColor rgb="FFFFF2CC"/>
      </patternFill>
    </fill>
    <fill>
      <patternFill patternType="solid">
        <fgColor theme="7"/>
        <bgColor indexed="64"/>
      </patternFill>
    </fill>
    <fill>
      <patternFill patternType="solid">
        <fgColor theme="9"/>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right/>
      <top style="thin">
        <color rgb="FFFFC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diagonal/>
    </border>
    <border>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16" fillId="0" borderId="0" applyNumberFormat="0" applyFill="0" applyBorder="0" applyAlignment="0" applyProtection="0"/>
  </cellStyleXfs>
  <cellXfs count="118">
    <xf numFmtId="0" fontId="0" fillId="0" borderId="0" xfId="0"/>
    <xf numFmtId="0" fontId="6" fillId="3" borderId="0" xfId="0" applyFont="1" applyFill="1" applyProtection="1"/>
    <xf numFmtId="0" fontId="7" fillId="3" borderId="0" xfId="0" applyFont="1" applyFill="1" applyProtection="1"/>
    <xf numFmtId="164" fontId="6" fillId="3" borderId="0" xfId="0" applyNumberFormat="1" applyFont="1" applyFill="1" applyProtection="1"/>
    <xf numFmtId="0" fontId="7" fillId="3" borderId="4" xfId="0" applyFont="1" applyFill="1" applyBorder="1" applyProtection="1"/>
    <xf numFmtId="0" fontId="7" fillId="3" borderId="6" xfId="0" applyFont="1" applyFill="1" applyBorder="1" applyProtection="1"/>
    <xf numFmtId="0" fontId="7" fillId="3" borderId="0" xfId="0" applyFont="1" applyFill="1" applyBorder="1" applyProtection="1"/>
    <xf numFmtId="0" fontId="7" fillId="3" borderId="7" xfId="0" applyFont="1" applyFill="1" applyBorder="1" applyProtection="1"/>
    <xf numFmtId="0" fontId="7" fillId="3" borderId="8" xfId="0" applyFont="1" applyFill="1" applyBorder="1" applyProtection="1"/>
    <xf numFmtId="0" fontId="7" fillId="3" borderId="9" xfId="0" applyFont="1" applyFill="1" applyBorder="1" applyProtection="1"/>
    <xf numFmtId="0" fontId="7" fillId="3" borderId="10" xfId="0" applyFont="1" applyFill="1" applyBorder="1" applyProtection="1"/>
    <xf numFmtId="0" fontId="6" fillId="5" borderId="3" xfId="0" applyFont="1" applyFill="1" applyBorder="1" applyProtection="1"/>
    <xf numFmtId="0" fontId="6" fillId="5" borderId="4" xfId="0" applyFont="1" applyFill="1" applyBorder="1" applyProtection="1"/>
    <xf numFmtId="0" fontId="7" fillId="5" borderId="4" xfId="0" applyFont="1" applyFill="1" applyBorder="1" applyProtection="1"/>
    <xf numFmtId="0" fontId="7" fillId="5" borderId="5" xfId="0" applyFont="1" applyFill="1" applyBorder="1" applyProtection="1"/>
    <xf numFmtId="164" fontId="7" fillId="3" borderId="0" xfId="0" applyNumberFormat="1" applyFont="1" applyFill="1" applyBorder="1" applyProtection="1"/>
    <xf numFmtId="164" fontId="7" fillId="3" borderId="7" xfId="0" applyNumberFormat="1" applyFont="1" applyFill="1" applyBorder="1" applyProtection="1"/>
    <xf numFmtId="164" fontId="7" fillId="3" borderId="9" xfId="0" applyNumberFormat="1" applyFont="1" applyFill="1" applyBorder="1" applyProtection="1"/>
    <xf numFmtId="164" fontId="7" fillId="3" borderId="10" xfId="0" applyNumberFormat="1" applyFont="1" applyFill="1" applyBorder="1" applyProtection="1"/>
    <xf numFmtId="0" fontId="7" fillId="0" borderId="0" xfId="0" applyFont="1" applyProtection="1"/>
    <xf numFmtId="0" fontId="7" fillId="0" borderId="0" xfId="0" applyFont="1" applyFill="1" applyProtection="1"/>
    <xf numFmtId="0" fontId="7" fillId="4" borderId="2" xfId="0" applyFont="1" applyFill="1" applyBorder="1" applyProtection="1"/>
    <xf numFmtId="0" fontId="6" fillId="0" borderId="0" xfId="0" applyFont="1" applyProtection="1"/>
    <xf numFmtId="164" fontId="6" fillId="3" borderId="5" xfId="0" quotePrefix="1" applyNumberFormat="1" applyFont="1" applyFill="1" applyBorder="1" applyProtection="1"/>
    <xf numFmtId="165" fontId="2" fillId="2" borderId="11" xfId="2" applyNumberFormat="1" applyBorder="1" applyAlignment="1" applyProtection="1">
      <alignment horizontal="center"/>
      <protection locked="0"/>
    </xf>
    <xf numFmtId="165" fontId="2" fillId="2" borderId="12" xfId="2" applyNumberFormat="1" applyBorder="1" applyAlignment="1" applyProtection="1">
      <alignment horizontal="center"/>
      <protection locked="0"/>
    </xf>
    <xf numFmtId="0" fontId="10" fillId="3" borderId="0" xfId="0" applyFont="1" applyFill="1" applyProtection="1"/>
    <xf numFmtId="164" fontId="6" fillId="6" borderId="7" xfId="0" quotePrefix="1" applyNumberFormat="1" applyFont="1" applyFill="1" applyBorder="1" applyProtection="1"/>
    <xf numFmtId="164" fontId="6" fillId="5" borderId="7" xfId="0" quotePrefix="1" applyNumberFormat="1" applyFont="1" applyFill="1" applyBorder="1" applyProtection="1"/>
    <xf numFmtId="164" fontId="6" fillId="3" borderId="9" xfId="0" applyNumberFormat="1" applyFont="1" applyFill="1" applyBorder="1" applyProtection="1"/>
    <xf numFmtId="164" fontId="6" fillId="3" borderId="10" xfId="0" applyNumberFormat="1" applyFont="1" applyFill="1" applyBorder="1" applyProtection="1"/>
    <xf numFmtId="1" fontId="6" fillId="4" borderId="9" xfId="0" applyNumberFormat="1" applyFont="1" applyFill="1" applyBorder="1" applyProtection="1"/>
    <xf numFmtId="1" fontId="6" fillId="4" borderId="10" xfId="0" applyNumberFormat="1" applyFont="1" applyFill="1" applyBorder="1" applyProtection="1"/>
    <xf numFmtId="0" fontId="7" fillId="5" borderId="0" xfId="0" applyFont="1" applyFill="1" applyAlignment="1" applyProtection="1">
      <alignment horizontal="right"/>
    </xf>
    <xf numFmtId="0" fontId="6" fillId="3" borderId="3" xfId="0" applyFont="1" applyFill="1" applyBorder="1" applyProtection="1"/>
    <xf numFmtId="0" fontId="6" fillId="0" borderId="6" xfId="0" applyFont="1" applyFill="1" applyBorder="1" applyProtection="1"/>
    <xf numFmtId="0" fontId="7" fillId="0" borderId="0" xfId="0" applyFont="1" applyBorder="1" applyProtection="1"/>
    <xf numFmtId="0" fontId="7" fillId="0" borderId="7" xfId="0" applyFont="1" applyBorder="1" applyProtection="1"/>
    <xf numFmtId="0" fontId="7" fillId="0" borderId="6" xfId="0" applyFont="1" applyBorder="1" applyProtection="1"/>
    <xf numFmtId="0" fontId="7" fillId="0" borderId="6" xfId="0" applyFont="1" applyFill="1" applyBorder="1" applyProtection="1"/>
    <xf numFmtId="1" fontId="7" fillId="3" borderId="0" xfId="0" applyNumberFormat="1" applyFont="1" applyFill="1" applyBorder="1" applyProtection="1"/>
    <xf numFmtId="1" fontId="7" fillId="4" borderId="0" xfId="0" applyNumberFormat="1" applyFont="1" applyFill="1" applyBorder="1" applyProtection="1"/>
    <xf numFmtId="0" fontId="7" fillId="0" borderId="8" xfId="0" applyFont="1" applyFill="1" applyBorder="1" applyProtection="1"/>
    <xf numFmtId="0" fontId="6" fillId="3" borderId="9" xfId="0" applyFont="1" applyFill="1" applyBorder="1" applyProtection="1"/>
    <xf numFmtId="0" fontId="7" fillId="0" borderId="9" xfId="0" applyFont="1" applyBorder="1" applyProtection="1"/>
    <xf numFmtId="0" fontId="7" fillId="0" borderId="8" xfId="0" applyFont="1" applyBorder="1" applyProtection="1"/>
    <xf numFmtId="0" fontId="6" fillId="0" borderId="0" xfId="0" applyFont="1" applyFill="1" applyProtection="1"/>
    <xf numFmtId="0" fontId="7" fillId="5" borderId="0" xfId="0" applyFont="1" applyFill="1" applyProtection="1"/>
    <xf numFmtId="0" fontId="6" fillId="3" borderId="4" xfId="0" applyFont="1" applyFill="1" applyBorder="1" applyProtection="1"/>
    <xf numFmtId="0" fontId="6" fillId="5" borderId="6" xfId="0" applyFont="1" applyFill="1" applyBorder="1" applyProtection="1"/>
    <xf numFmtId="0" fontId="6" fillId="5" borderId="0" xfId="0" applyFont="1" applyFill="1" applyBorder="1" applyProtection="1"/>
    <xf numFmtId="0" fontId="7" fillId="5" borderId="0" xfId="0" applyFont="1" applyFill="1" applyBorder="1" applyProtection="1"/>
    <xf numFmtId="0" fontId="6" fillId="6" borderId="6" xfId="0" applyFont="1" applyFill="1" applyBorder="1" applyProtection="1"/>
    <xf numFmtId="0" fontId="6" fillId="6" borderId="0" xfId="0" applyFont="1" applyFill="1" applyBorder="1" applyProtection="1"/>
    <xf numFmtId="0" fontId="7" fillId="6" borderId="0" xfId="0" applyFont="1" applyFill="1" applyBorder="1" applyProtection="1"/>
    <xf numFmtId="165" fontId="10" fillId="0" borderId="0" xfId="1" applyNumberFormat="1" applyFont="1" applyFill="1" applyProtection="1"/>
    <xf numFmtId="0" fontId="9" fillId="3" borderId="8" xfId="0" applyFont="1" applyFill="1" applyBorder="1" applyProtection="1"/>
    <xf numFmtId="0" fontId="7" fillId="6" borderId="3" xfId="0" applyFont="1" applyFill="1" applyBorder="1" applyProtection="1"/>
    <xf numFmtId="0" fontId="7" fillId="6" borderId="4" xfId="0" applyFont="1" applyFill="1" applyBorder="1" applyProtection="1"/>
    <xf numFmtId="0" fontId="7" fillId="6" borderId="5" xfId="0" applyFont="1" applyFill="1" applyBorder="1" applyProtection="1"/>
    <xf numFmtId="0" fontId="12" fillId="0" borderId="0" xfId="0" applyFont="1" applyProtection="1"/>
    <xf numFmtId="0" fontId="6" fillId="3" borderId="6" xfId="0" applyFont="1" applyFill="1" applyBorder="1" applyProtection="1"/>
    <xf numFmtId="0" fontId="4" fillId="5" borderId="0" xfId="0" applyFont="1" applyFill="1" applyProtection="1">
      <protection hidden="1"/>
    </xf>
    <xf numFmtId="0" fontId="5" fillId="5" borderId="0" xfId="0" applyFont="1" applyFill="1" applyProtection="1">
      <protection hidden="1"/>
    </xf>
    <xf numFmtId="0" fontId="5" fillId="5" borderId="3" xfId="0" applyFont="1" applyFill="1" applyBorder="1" applyProtection="1">
      <protection hidden="1"/>
    </xf>
    <xf numFmtId="0" fontId="4" fillId="5" borderId="4" xfId="0" applyFont="1" applyFill="1" applyBorder="1" applyProtection="1">
      <protection hidden="1"/>
    </xf>
    <xf numFmtId="0" fontId="4" fillId="3" borderId="4" xfId="0" applyFont="1" applyFill="1" applyBorder="1" applyProtection="1">
      <protection hidden="1"/>
    </xf>
    <xf numFmtId="0" fontId="5" fillId="6" borderId="4" xfId="0" applyFont="1" applyFill="1" applyBorder="1" applyProtection="1">
      <protection locked="0" hidden="1"/>
    </xf>
    <xf numFmtId="0" fontId="5" fillId="3" borderId="5" xfId="0" applyFont="1" applyFill="1" applyBorder="1" applyProtection="1">
      <protection hidden="1"/>
    </xf>
    <xf numFmtId="0" fontId="0" fillId="3" borderId="0" xfId="0" applyFont="1" applyFill="1" applyProtection="1">
      <protection hidden="1"/>
    </xf>
    <xf numFmtId="0" fontId="0" fillId="0" borderId="0" xfId="0" applyFont="1" applyProtection="1">
      <protection hidden="1"/>
    </xf>
    <xf numFmtId="0" fontId="4" fillId="3" borderId="0" xfId="0" applyFont="1" applyFill="1" applyProtection="1">
      <protection hidden="1"/>
    </xf>
    <xf numFmtId="0" fontId="5" fillId="3" borderId="0" xfId="0" applyFont="1" applyFill="1" applyProtection="1">
      <protection hidden="1"/>
    </xf>
    <xf numFmtId="0" fontId="5" fillId="3" borderId="6" xfId="0" applyFont="1" applyFill="1" applyBorder="1" applyProtection="1">
      <protection hidden="1"/>
    </xf>
    <xf numFmtId="0" fontId="5" fillId="3" borderId="0" xfId="0" applyFont="1" applyFill="1" applyBorder="1" applyProtection="1">
      <protection hidden="1"/>
    </xf>
    <xf numFmtId="0" fontId="4" fillId="3" borderId="0" xfId="0" applyFont="1" applyFill="1" applyBorder="1" applyProtection="1">
      <protection hidden="1"/>
    </xf>
    <xf numFmtId="0" fontId="5" fillId="6" borderId="0" xfId="0" applyFont="1" applyFill="1" applyBorder="1" applyProtection="1">
      <protection locked="0" hidden="1"/>
    </xf>
    <xf numFmtId="0" fontId="5" fillId="3" borderId="7" xfId="0" applyFont="1" applyFill="1" applyBorder="1" applyProtection="1">
      <protection hidden="1"/>
    </xf>
    <xf numFmtId="0" fontId="4" fillId="5" borderId="3" xfId="0" applyFont="1" applyFill="1" applyBorder="1" applyProtection="1">
      <protection hidden="1"/>
    </xf>
    <xf numFmtId="0" fontId="4" fillId="5" borderId="5" xfId="0" applyFont="1" applyFill="1" applyBorder="1" applyProtection="1">
      <protection hidden="1"/>
    </xf>
    <xf numFmtId="1" fontId="5" fillId="3" borderId="0" xfId="0" applyNumberFormat="1" applyFont="1" applyFill="1" applyBorder="1" applyProtection="1">
      <protection hidden="1"/>
    </xf>
    <xf numFmtId="0" fontId="4" fillId="6" borderId="0" xfId="0" applyFont="1" applyFill="1" applyBorder="1" applyAlignment="1" applyProtection="1">
      <alignment horizontal="center"/>
      <protection locked="0" hidden="1"/>
    </xf>
    <xf numFmtId="0" fontId="5" fillId="3" borderId="8" xfId="0" applyFont="1" applyFill="1" applyBorder="1" applyProtection="1">
      <protection hidden="1"/>
    </xf>
    <xf numFmtId="0" fontId="5" fillId="3" borderId="9" xfId="0" applyFont="1" applyFill="1" applyBorder="1" applyProtection="1">
      <protection hidden="1"/>
    </xf>
    <xf numFmtId="0" fontId="5" fillId="3" borderId="10" xfId="0" applyFont="1" applyFill="1" applyBorder="1" applyProtection="1">
      <protection hidden="1"/>
    </xf>
    <xf numFmtId="0" fontId="5" fillId="5" borderId="4" xfId="0" applyFont="1" applyFill="1" applyBorder="1" applyProtection="1">
      <protection hidden="1"/>
    </xf>
    <xf numFmtId="0" fontId="5" fillId="5" borderId="5" xfId="0" applyFont="1" applyFill="1" applyBorder="1" applyProtection="1">
      <protection hidden="1"/>
    </xf>
    <xf numFmtId="1" fontId="5" fillId="3" borderId="9" xfId="0" applyNumberFormat="1" applyFont="1" applyFill="1" applyBorder="1" applyProtection="1">
      <protection hidden="1"/>
    </xf>
    <xf numFmtId="0" fontId="3" fillId="3" borderId="0" xfId="0" applyFont="1" applyFill="1" applyProtection="1">
      <protection hidden="1"/>
    </xf>
    <xf numFmtId="0" fontId="0" fillId="0" borderId="0" xfId="0" applyProtection="1">
      <protection hidden="1"/>
    </xf>
    <xf numFmtId="0" fontId="0" fillId="3" borderId="0" xfId="0" applyFill="1" applyBorder="1" applyProtection="1">
      <protection hidden="1"/>
    </xf>
    <xf numFmtId="0" fontId="0" fillId="0" borderId="0" xfId="0" applyFill="1" applyBorder="1" applyProtection="1">
      <protection hidden="1"/>
    </xf>
    <xf numFmtId="0" fontId="0" fillId="3" borderId="0" xfId="0" applyFont="1" applyFill="1" applyBorder="1" applyProtection="1">
      <protection hidden="1"/>
    </xf>
    <xf numFmtId="1" fontId="0" fillId="3" borderId="0" xfId="0" applyNumberFormat="1" applyFill="1" applyBorder="1" applyProtection="1">
      <protection hidden="1"/>
    </xf>
    <xf numFmtId="0" fontId="3" fillId="3" borderId="0" xfId="0" applyFont="1" applyFill="1" applyBorder="1" applyProtection="1">
      <protection hidden="1"/>
    </xf>
    <xf numFmtId="0" fontId="13" fillId="3" borderId="0" xfId="0" applyFont="1" applyFill="1" applyBorder="1" applyProtection="1">
      <protection hidden="1"/>
    </xf>
    <xf numFmtId="0" fontId="0" fillId="3" borderId="0" xfId="0" applyFill="1" applyProtection="1">
      <protection hidden="1"/>
    </xf>
    <xf numFmtId="164" fontId="7" fillId="6" borderId="1" xfId="2" applyNumberFormat="1" applyFont="1" applyFill="1" applyBorder="1" applyProtection="1">
      <protection locked="0"/>
    </xf>
    <xf numFmtId="164" fontId="7" fillId="6" borderId="11" xfId="2" applyNumberFormat="1" applyFont="1" applyFill="1" applyBorder="1" applyProtection="1">
      <protection locked="0"/>
    </xf>
    <xf numFmtId="1" fontId="7" fillId="6" borderId="1" xfId="2" applyNumberFormat="1" applyFont="1" applyFill="1" applyBorder="1" applyProtection="1">
      <protection locked="0"/>
    </xf>
    <xf numFmtId="1" fontId="7" fillId="6" borderId="11" xfId="2" applyNumberFormat="1" applyFont="1" applyFill="1" applyBorder="1" applyProtection="1">
      <protection locked="0"/>
    </xf>
    <xf numFmtId="0" fontId="0" fillId="6" borderId="0" xfId="0" applyFont="1" applyFill="1" applyProtection="1">
      <protection hidden="1"/>
    </xf>
    <xf numFmtId="0" fontId="14" fillId="6" borderId="0" xfId="0" applyFont="1" applyFill="1" applyProtection="1">
      <protection hidden="1"/>
    </xf>
    <xf numFmtId="0" fontId="8" fillId="3" borderId="6"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7" fillId="3" borderId="6"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7" fillId="3" borderId="13" xfId="0" applyFont="1" applyFill="1" applyBorder="1" applyAlignment="1" applyProtection="1">
      <alignment horizontal="left" vertical="top" wrapText="1"/>
    </xf>
    <xf numFmtId="0" fontId="11" fillId="6" borderId="14" xfId="2" applyFont="1" applyFill="1" applyBorder="1" applyAlignment="1" applyProtection="1">
      <alignment horizontal="center"/>
    </xf>
    <xf numFmtId="0" fontId="11" fillId="6" borderId="15" xfId="2" applyFont="1" applyFill="1" applyBorder="1" applyAlignment="1" applyProtection="1">
      <alignment horizontal="center"/>
    </xf>
    <xf numFmtId="0" fontId="11" fillId="6" borderId="16" xfId="2" applyFont="1" applyFill="1" applyBorder="1" applyAlignment="1" applyProtection="1">
      <alignment horizontal="center"/>
    </xf>
    <xf numFmtId="0" fontId="0" fillId="3" borderId="0" xfId="0" applyFill="1"/>
    <xf numFmtId="0" fontId="17" fillId="3" borderId="0" xfId="0" applyFont="1" applyFill="1" applyAlignment="1">
      <alignment horizontal="center"/>
    </xf>
    <xf numFmtId="0" fontId="18" fillId="3" borderId="0" xfId="0" applyFont="1" applyFill="1" applyAlignment="1">
      <alignment horizontal="center"/>
    </xf>
    <xf numFmtId="0" fontId="15" fillId="3" borderId="0" xfId="0" applyFont="1" applyFill="1"/>
    <xf numFmtId="0" fontId="16" fillId="3" borderId="0" xfId="3" applyFill="1"/>
    <xf numFmtId="0" fontId="15" fillId="3" borderId="0" xfId="0" applyFont="1" applyFill="1" applyAlignment="1">
      <alignment horizontal="center"/>
    </xf>
  </cellXfs>
  <cellStyles count="4">
    <cellStyle name="Hyperlink" xfId="3" builtinId="8"/>
    <cellStyle name="Invoer" xfId="2" builtinId="20"/>
    <cellStyle name="Procent" xfId="1" builtinId="5"/>
    <cellStyle name="Standaard" xfId="0" builtinId="0"/>
  </cellStyles>
  <dxfs count="21">
    <dxf>
      <font>
        <b val="0"/>
        <i val="0"/>
        <strike val="0"/>
        <condense val="0"/>
        <extend val="0"/>
        <outline val="0"/>
        <shadow val="0"/>
        <u val="none"/>
        <vertAlign val="baseline"/>
        <sz val="16"/>
        <color theme="1"/>
        <name val="Calibri"/>
        <family val="2"/>
        <scheme val="minor"/>
      </font>
      <numFmt numFmtId="1" formatCode="0"/>
      <fill>
        <patternFill>
          <bgColor theme="0"/>
        </patternFill>
      </fill>
      <protection locked="1" hidden="0"/>
    </dxf>
    <dxf>
      <font>
        <b val="0"/>
        <i val="0"/>
        <strike val="0"/>
        <condense val="0"/>
        <extend val="0"/>
        <outline val="0"/>
        <shadow val="0"/>
        <u val="none"/>
        <vertAlign val="baseline"/>
        <sz val="12"/>
        <color rgb="FFBF8F00"/>
        <name val="Calibri"/>
        <family val="2"/>
        <scheme val="minor"/>
      </font>
      <fill>
        <patternFill patternType="solid">
          <fgColor rgb="FFFFF2CC"/>
          <bgColor rgb="FFFFF2CC"/>
        </patternFill>
      </fill>
      <border diagonalUp="0" diagonalDown="0" outline="0">
        <left/>
        <right/>
        <top/>
        <bottom/>
      </border>
    </dxf>
    <dxf>
      <font>
        <strike val="0"/>
        <outline val="0"/>
        <shadow val="0"/>
        <u val="none"/>
        <vertAlign val="baseline"/>
        <sz val="16"/>
        <name val="Calibri"/>
        <family val="2"/>
        <scheme val="minor"/>
      </font>
      <protection locked="1" hidden="0"/>
    </dxf>
    <dxf>
      <font>
        <b val="0"/>
        <i val="0"/>
        <strike val="0"/>
        <condense val="0"/>
        <extend val="0"/>
        <outline val="0"/>
        <shadow val="0"/>
        <u val="none"/>
        <vertAlign val="baseline"/>
        <sz val="12"/>
        <color rgb="FFBF8F00"/>
        <name val="Calibri"/>
        <family val="2"/>
        <scheme val="minor"/>
      </font>
      <fill>
        <patternFill patternType="solid">
          <fgColor rgb="FFFFF2CC"/>
          <bgColor rgb="FFFFF2CC"/>
        </patternFill>
      </fill>
      <border diagonalUp="0" diagonalDown="0" outline="0">
        <left/>
        <right/>
        <top/>
        <bottom/>
      </border>
    </dxf>
    <dxf>
      <font>
        <b val="0"/>
        <i val="0"/>
        <strike val="0"/>
        <condense val="0"/>
        <extend val="0"/>
        <outline val="0"/>
        <shadow val="0"/>
        <u val="none"/>
        <vertAlign val="baseline"/>
        <sz val="16"/>
        <color theme="1"/>
        <name val="Calibri"/>
        <family val="2"/>
        <scheme val="minor"/>
      </font>
      <numFmt numFmtId="1" formatCode="0"/>
      <fill>
        <patternFill patternType="solid">
          <fgColor rgb="FFFFF2CC"/>
          <bgColor theme="0"/>
        </patternFill>
      </fill>
      <protection locked="1" hidden="0"/>
    </dxf>
    <dxf>
      <font>
        <b val="0"/>
        <i val="0"/>
        <strike val="0"/>
        <condense val="0"/>
        <extend val="0"/>
        <outline val="0"/>
        <shadow val="0"/>
        <u val="none"/>
        <vertAlign val="baseline"/>
        <sz val="12"/>
        <color rgb="FFBF8F00"/>
        <name val="Calibri"/>
        <family val="2"/>
        <scheme val="minor"/>
      </font>
      <fill>
        <patternFill patternType="solid">
          <fgColor rgb="FFFFF2CC"/>
          <bgColor rgb="FFFFF2CC"/>
        </patternFill>
      </fill>
      <border diagonalUp="0" diagonalDown="0" outline="0">
        <left/>
        <right/>
        <top/>
        <bottom/>
      </border>
    </dxf>
    <dxf>
      <font>
        <b val="0"/>
        <i val="0"/>
        <strike val="0"/>
        <condense val="0"/>
        <extend val="0"/>
        <outline val="0"/>
        <shadow val="0"/>
        <u val="none"/>
        <vertAlign val="baseline"/>
        <sz val="16"/>
        <color theme="1"/>
        <name val="Calibri"/>
        <family val="2"/>
        <scheme val="minor"/>
      </font>
      <numFmt numFmtId="1" formatCode="0"/>
      <fill>
        <patternFill>
          <bgColor theme="0"/>
        </patternFill>
      </fill>
      <protection locked="1" hidden="0"/>
    </dxf>
    <dxf>
      <font>
        <b val="0"/>
        <i val="0"/>
        <strike val="0"/>
        <condense val="0"/>
        <extend val="0"/>
        <outline val="0"/>
        <shadow val="0"/>
        <u val="none"/>
        <vertAlign val="baseline"/>
        <sz val="12"/>
        <color rgb="FFBF8F00"/>
        <name val="Calibri"/>
        <family val="2"/>
        <scheme val="minor"/>
      </font>
      <fill>
        <patternFill patternType="solid">
          <fgColor rgb="FFFFF2CC"/>
          <bgColor rgb="FFFFF2CC"/>
        </patternFill>
      </fill>
      <border diagonalUp="0" diagonalDown="0" outline="0">
        <left/>
        <right/>
        <top/>
        <bottom/>
      </border>
    </dxf>
    <dxf>
      <font>
        <strike val="0"/>
        <outline val="0"/>
        <shadow val="0"/>
        <u val="none"/>
        <vertAlign val="baseline"/>
        <sz val="16"/>
        <name val="Calibri"/>
        <family val="2"/>
        <scheme val="minor"/>
      </font>
      <protection locked="1" hidden="0"/>
    </dxf>
    <dxf>
      <font>
        <b val="0"/>
        <i val="0"/>
        <strike val="0"/>
        <condense val="0"/>
        <extend val="0"/>
        <outline val="0"/>
        <shadow val="0"/>
        <u val="none"/>
        <vertAlign val="baseline"/>
        <sz val="12"/>
        <color rgb="FFBF8F00"/>
        <name val="Calibri"/>
        <family val="2"/>
        <scheme val="minor"/>
      </font>
      <fill>
        <patternFill patternType="solid">
          <fgColor rgb="FFFFF2CC"/>
          <bgColor rgb="FFFFF2CC"/>
        </patternFill>
      </fill>
      <border diagonalUp="0" diagonalDown="0" outline="0">
        <left/>
        <right/>
        <top/>
        <bottom/>
      </border>
    </dxf>
    <dxf>
      <border outline="0">
        <top style="thin">
          <color rgb="FFFFC000"/>
        </top>
        <bottom style="thin">
          <color rgb="FFFFC000"/>
        </bottom>
      </border>
    </dxf>
    <dxf>
      <font>
        <strike val="0"/>
        <outline val="0"/>
        <shadow val="0"/>
        <u val="none"/>
        <vertAlign val="baseline"/>
        <sz val="16"/>
        <color theme="1"/>
        <name val="Calibri"/>
        <family val="2"/>
        <scheme val="minor"/>
      </font>
      <fill>
        <patternFill>
          <bgColor theme="0"/>
        </patternFill>
      </fill>
      <protection locked="1" hidden="0"/>
    </dxf>
    <dxf>
      <font>
        <b val="0"/>
        <i val="0"/>
        <strike val="0"/>
        <condense val="0"/>
        <extend val="0"/>
        <outline val="0"/>
        <shadow val="0"/>
        <u val="none"/>
        <vertAlign val="baseline"/>
        <sz val="16"/>
        <color theme="1"/>
        <name val="Calibri"/>
        <family val="2"/>
        <scheme val="minor"/>
      </font>
      <fill>
        <patternFill patternType="solid">
          <fgColor rgb="FFFFF2CC"/>
          <bgColor theme="0"/>
        </patternFill>
      </fill>
      <protection locked="1" hidden="0"/>
    </dxf>
    <dxf>
      <font>
        <strike val="0"/>
        <outline val="0"/>
        <shadow val="0"/>
        <u val="none"/>
        <vertAlign val="baseline"/>
        <sz val="16"/>
        <color theme="1"/>
        <name val="Calibri"/>
        <family val="2"/>
        <scheme val="minor"/>
      </font>
      <fill>
        <patternFill>
          <bgColor theme="0"/>
        </patternFill>
      </fill>
      <protection locked="1" hidden="0"/>
    </dxf>
    <dxf>
      <font>
        <strike val="0"/>
        <outline val="0"/>
        <shadow val="0"/>
        <u val="none"/>
        <vertAlign val="baseline"/>
        <sz val="16"/>
        <name val="Calibri"/>
        <family val="2"/>
        <scheme val="minor"/>
      </font>
      <protection locked="1" hidden="0"/>
    </dxf>
    <dxf>
      <font>
        <strike val="0"/>
        <outline val="0"/>
        <shadow val="0"/>
        <u val="none"/>
        <vertAlign val="baseline"/>
        <sz val="16"/>
        <color theme="1"/>
        <name val="Calibri"/>
        <family val="2"/>
        <scheme val="minor"/>
      </font>
      <fill>
        <patternFill>
          <bgColor theme="0"/>
        </patternFill>
      </fill>
      <protection locked="1" hidden="0"/>
    </dxf>
    <dxf>
      <font>
        <strike val="0"/>
        <outline val="0"/>
        <shadow val="0"/>
        <u val="none"/>
        <vertAlign val="baseline"/>
        <sz val="16"/>
        <color theme="1"/>
        <name val="Calibri"/>
        <family val="2"/>
        <scheme val="minor"/>
      </font>
      <fill>
        <patternFill>
          <bgColor theme="0"/>
        </patternFill>
      </fill>
      <protection locked="1" hidden="0"/>
    </dxf>
    <dxf>
      <font>
        <strike val="0"/>
        <outline val="0"/>
        <shadow val="0"/>
        <u val="none"/>
        <vertAlign val="baseline"/>
        <sz val="16"/>
        <color theme="1"/>
        <name val="Calibri"/>
        <family val="2"/>
        <scheme val="minor"/>
      </font>
      <fill>
        <patternFill patternType="none">
          <fgColor indexed="64"/>
          <bgColor auto="1"/>
        </patternFill>
      </fill>
      <protection locked="1" hidden="0"/>
    </dxf>
    <dxf>
      <font>
        <strike val="0"/>
        <outline val="0"/>
        <shadow val="0"/>
        <u val="none"/>
        <vertAlign val="baseline"/>
        <sz val="16"/>
        <color theme="1"/>
        <name val="Calibri"/>
        <family val="2"/>
        <scheme val="minor"/>
      </font>
      <fill>
        <patternFill>
          <bgColor theme="0"/>
        </patternFill>
      </fill>
      <protection locked="1" hidden="0"/>
    </dxf>
    <dxf>
      <font>
        <strike val="0"/>
        <outline val="0"/>
        <shadow val="0"/>
        <u val="none"/>
        <vertAlign val="baseline"/>
        <sz val="16"/>
        <color theme="1"/>
        <name val="Calibri"/>
        <family val="2"/>
        <scheme val="minor"/>
      </font>
      <fill>
        <patternFill>
          <bgColor theme="0"/>
        </patternFill>
      </fill>
      <protection locked="1" hidden="0"/>
    </dxf>
    <dxf>
      <font>
        <strike val="0"/>
        <outline val="0"/>
        <shadow val="0"/>
        <u val="none"/>
        <vertAlign val="baseline"/>
        <sz val="16"/>
        <color theme="1"/>
        <name val="Calibri"/>
        <family val="2"/>
        <scheme val="minor"/>
      </font>
      <fill>
        <patternFill>
          <bgColor theme="0"/>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AA8639-F485-8C46-8A63-D3088C00DACD}" name="Tabel1" displayName="Tabel1" ref="A3:E11" headerRowCount="0" headerRowDxfId="20" dataDxfId="19" totalsRowDxfId="18">
  <tableColumns count="5">
    <tableColumn id="1" xr3:uid="{3364C39E-D9C3-6C47-A0C9-D9BE96AAF6D1}" name="Kolom1" totalsRowLabel="Totaal" dataDxfId="17" dataCellStyle="Standaard"/>
    <tableColumn id="2" xr3:uid="{6CD70796-22AE-1D48-89CD-77C6CCB2982F}" name="Kolom2" dataDxfId="16"/>
    <tableColumn id="3" xr3:uid="{CB442E41-2D79-9342-8885-29063FADB394}" name="Kolom3" dataDxfId="15"/>
    <tableColumn id="4" xr3:uid="{16AA0FCB-503F-D64D-A475-E7EA554B6E4F}" name="Kolom4" dataDxfId="14" dataCellStyle="Standaard"/>
    <tableColumn id="5" xr3:uid="{CB9D7298-F327-454A-A5A1-EF54A21C54DA}" name="Kolom5" totalsRowFunction="count" dataDxfId="13"/>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161B71-ED84-8848-8199-9EF4F3D9044F}" name="Tabel2" displayName="Tabel2" ref="G3:K11" headerRowCount="0" totalsRowShown="0" headerRowDxfId="12" dataDxfId="11" tableBorderDxfId="10">
  <tableColumns count="5">
    <tableColumn id="1" xr3:uid="{834C0D15-AC44-B241-A04F-29465DEFA373}" name="Kolom1" headerRowDxfId="9" dataDxfId="8" dataCellStyle="Standaard"/>
    <tableColumn id="2" xr3:uid="{E7679618-75BC-9A4A-8532-958408585682}" name="Kolom2" headerRowDxfId="7" dataDxfId="6"/>
    <tableColumn id="3" xr3:uid="{8259487B-E388-8E4F-A221-80CFA8FDD9F4}" name="Kolom3" headerRowDxfId="5" dataDxfId="4"/>
    <tableColumn id="4" xr3:uid="{97F98306-0E19-2345-A160-7A8F86284723}" name="Kolom4" headerRowDxfId="3" dataDxfId="2" dataCellStyle="Standaard"/>
    <tableColumn id="5" xr3:uid="{AC4E1359-E738-A247-B8D4-B1BDB22E9AA5}" name="Kolom5" headerRowDxfId="1" dataDxfId="0"/>
  </tableColumns>
  <tableStyleInfo name="TableStyleLight5"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45DC1-61E9-1545-A987-84DC9CA8FEF8}">
  <dimension ref="A1:D27"/>
  <sheetViews>
    <sheetView tabSelected="1" workbookViewId="0">
      <selection activeCell="A15" sqref="A12:A15"/>
    </sheetView>
  </sheetViews>
  <sheetFormatPr baseColWidth="10" defaultRowHeight="16"/>
  <cols>
    <col min="1" max="1" width="255.83203125" style="112" bestFit="1" customWidth="1"/>
    <col min="2" max="16384" width="10.83203125" style="112"/>
  </cols>
  <sheetData>
    <row r="1" spans="1:4" ht="92">
      <c r="A1" s="114" t="s">
        <v>71</v>
      </c>
      <c r="D1" s="115"/>
    </row>
    <row r="2" spans="1:4" ht="26">
      <c r="A2" s="113" t="s">
        <v>81</v>
      </c>
      <c r="D2" s="115"/>
    </row>
    <row r="3" spans="1:4" ht="26">
      <c r="A3" s="113"/>
      <c r="D3" s="115"/>
    </row>
    <row r="4" spans="1:4" ht="26">
      <c r="A4" s="113" t="s">
        <v>72</v>
      </c>
      <c r="D4" s="116"/>
    </row>
    <row r="5" spans="1:4" ht="26">
      <c r="A5" s="113"/>
      <c r="D5" s="116"/>
    </row>
    <row r="6" spans="1:4" ht="26">
      <c r="A6" s="113" t="s">
        <v>73</v>
      </c>
      <c r="D6" s="115"/>
    </row>
    <row r="7" spans="1:4" ht="26">
      <c r="A7" s="113" t="s">
        <v>74</v>
      </c>
      <c r="D7" s="115"/>
    </row>
    <row r="8" spans="1:4" ht="26">
      <c r="A8" s="113"/>
      <c r="D8" s="115"/>
    </row>
    <row r="9" spans="1:4" ht="26">
      <c r="A9" s="113" t="s">
        <v>75</v>
      </c>
      <c r="D9" s="116"/>
    </row>
    <row r="10" spans="1:4" ht="26">
      <c r="A10" s="113" t="s">
        <v>76</v>
      </c>
    </row>
    <row r="11" spans="1:4" ht="26">
      <c r="A11" s="113"/>
    </row>
    <row r="12" spans="1:4" ht="26">
      <c r="A12" s="113" t="s">
        <v>77</v>
      </c>
    </row>
    <row r="13" spans="1:4" ht="26">
      <c r="A13" s="113" t="s">
        <v>78</v>
      </c>
    </row>
    <row r="14" spans="1:4" ht="26">
      <c r="A14" s="113"/>
    </row>
    <row r="15" spans="1:4" ht="26">
      <c r="A15" s="113" t="s">
        <v>79</v>
      </c>
    </row>
    <row r="16" spans="1:4" ht="26">
      <c r="A16" s="113" t="s">
        <v>80</v>
      </c>
    </row>
    <row r="18" spans="1:1" ht="26">
      <c r="A18" s="113" t="s">
        <v>82</v>
      </c>
    </row>
    <row r="20" spans="1:1" ht="26">
      <c r="A20" s="113" t="s">
        <v>83</v>
      </c>
    </row>
    <row r="22" spans="1:1" ht="22">
      <c r="A22" s="115"/>
    </row>
    <row r="23" spans="1:1" ht="22">
      <c r="A23" s="117" t="s">
        <v>84</v>
      </c>
    </row>
    <row r="24" spans="1:1">
      <c r="A24" s="116"/>
    </row>
    <row r="25" spans="1:1" ht="22">
      <c r="A25" s="115"/>
    </row>
    <row r="26" spans="1:1" ht="22">
      <c r="A26" s="115"/>
    </row>
    <row r="27" spans="1:1">
      <c r="A27" s="116"/>
    </row>
  </sheetData>
  <sheetProtection algorithmName="SHA-512" hashValue="Lhc6DLz7sac82xasm61Q65UacwRp9t4CA5PgOKdp2tgWan0ALBDHZ6dpUCDfX6xeSp3xaO1QE2d+up5s6iQTwQ==" saltValue="G90XEJtSiIwvSbBmctG3F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9B1F-8C8D-7543-86D3-97B41E22294B}">
  <dimension ref="A1:U41"/>
  <sheetViews>
    <sheetView workbookViewId="0">
      <selection activeCell="G7" sqref="G7"/>
    </sheetView>
  </sheetViews>
  <sheetFormatPr baseColWidth="10" defaultRowHeight="16"/>
  <cols>
    <col min="1" max="1" width="69.33203125" style="70" bestFit="1" customWidth="1"/>
    <col min="2" max="2" width="27.83203125" style="70" customWidth="1"/>
    <col min="3" max="3" width="3.6640625" style="70" customWidth="1"/>
    <col min="4" max="4" width="2.83203125" style="70" bestFit="1" customWidth="1"/>
    <col min="5" max="5" width="10.83203125" style="70"/>
    <col min="6" max="6" width="22.6640625" style="70" customWidth="1"/>
    <col min="7" max="7" width="27.6640625" style="70" customWidth="1"/>
    <col min="8" max="8" width="27.6640625" style="70" bestFit="1" customWidth="1"/>
    <col min="9" max="9" width="17.83203125" style="70" bestFit="1" customWidth="1"/>
    <col min="10" max="10" width="4.5" style="70" bestFit="1" customWidth="1"/>
    <col min="11" max="16384" width="10.83203125" style="70"/>
  </cols>
  <sheetData>
    <row r="1" spans="1:21" s="101" customFormat="1" ht="35" thickBot="1">
      <c r="A1" s="102" t="s">
        <v>67</v>
      </c>
    </row>
    <row r="2" spans="1:21" ht="19">
      <c r="A2" s="62" t="s">
        <v>62</v>
      </c>
      <c r="B2" s="63"/>
      <c r="C2" s="63"/>
      <c r="D2" s="63"/>
      <c r="E2" s="63"/>
      <c r="F2" s="64"/>
      <c r="G2" s="65" t="s">
        <v>33</v>
      </c>
      <c r="H2" s="66" t="s">
        <v>34</v>
      </c>
      <c r="I2" s="67"/>
      <c r="J2" s="68"/>
      <c r="K2" s="69"/>
      <c r="L2" s="69"/>
      <c r="M2" s="69"/>
      <c r="N2" s="69"/>
      <c r="O2" s="69"/>
      <c r="P2" s="69"/>
      <c r="Q2" s="69"/>
      <c r="R2" s="69"/>
      <c r="S2" s="69"/>
      <c r="T2" s="69"/>
      <c r="U2" s="69"/>
    </row>
    <row r="3" spans="1:21" ht="19">
      <c r="A3" s="71"/>
      <c r="B3" s="72"/>
      <c r="C3" s="72"/>
      <c r="D3" s="72"/>
      <c r="E3" s="72"/>
      <c r="F3" s="73"/>
      <c r="G3" s="74"/>
      <c r="H3" s="75" t="s">
        <v>35</v>
      </c>
      <c r="I3" s="76"/>
      <c r="J3" s="77"/>
      <c r="K3" s="69"/>
      <c r="L3" s="69"/>
      <c r="M3" s="69"/>
      <c r="N3" s="69"/>
      <c r="O3" s="69"/>
      <c r="P3" s="69"/>
      <c r="Q3" s="69"/>
      <c r="R3" s="69"/>
      <c r="S3" s="69"/>
      <c r="T3" s="69"/>
      <c r="U3" s="69"/>
    </row>
    <row r="4" spans="1:21" ht="20" thickBot="1">
      <c r="A4" s="72"/>
      <c r="B4" s="72"/>
      <c r="C4" s="72"/>
      <c r="D4" s="72"/>
      <c r="E4" s="72"/>
      <c r="F4" s="73"/>
      <c r="G4" s="74"/>
      <c r="H4" s="75" t="s">
        <v>36</v>
      </c>
      <c r="I4" s="76"/>
      <c r="J4" s="77"/>
      <c r="K4" s="69"/>
      <c r="L4" s="69"/>
      <c r="M4" s="69"/>
      <c r="N4" s="69"/>
      <c r="O4" s="69"/>
      <c r="P4" s="69"/>
      <c r="Q4" s="69"/>
      <c r="R4" s="69"/>
      <c r="S4" s="69"/>
      <c r="T4" s="69"/>
      <c r="U4" s="69"/>
    </row>
    <row r="5" spans="1:21" ht="19">
      <c r="A5" s="78" t="s">
        <v>37</v>
      </c>
      <c r="B5" s="79" t="s">
        <v>38</v>
      </c>
      <c r="C5" s="72"/>
      <c r="D5" s="72"/>
      <c r="E5" s="72"/>
      <c r="F5" s="73"/>
      <c r="G5" s="74"/>
      <c r="H5" s="75"/>
      <c r="I5" s="74"/>
      <c r="J5" s="77"/>
      <c r="K5" s="69"/>
      <c r="L5" s="69"/>
      <c r="M5" s="69"/>
      <c r="N5" s="69"/>
      <c r="O5" s="69"/>
      <c r="P5" s="69"/>
      <c r="Q5" s="69"/>
      <c r="R5" s="69"/>
      <c r="S5" s="69"/>
      <c r="T5" s="69"/>
      <c r="U5" s="69"/>
    </row>
    <row r="6" spans="1:21" ht="19">
      <c r="A6" s="73" t="s">
        <v>39</v>
      </c>
      <c r="B6" s="77" t="s">
        <v>40</v>
      </c>
      <c r="C6" s="72"/>
      <c r="D6" s="72"/>
      <c r="E6" s="72"/>
      <c r="F6" s="73"/>
      <c r="G6" s="74"/>
      <c r="H6" s="75" t="s">
        <v>41</v>
      </c>
      <c r="I6" s="80">
        <f>SUM((655+(9.6*I2))+(1.8*I3)-(4.7*I4))</f>
        <v>655</v>
      </c>
      <c r="J6" s="77" t="s">
        <v>42</v>
      </c>
      <c r="K6" s="69"/>
      <c r="L6" s="69"/>
      <c r="M6" s="69"/>
      <c r="N6" s="69"/>
      <c r="O6" s="69"/>
      <c r="P6" s="69"/>
      <c r="Q6" s="69"/>
      <c r="R6" s="69"/>
      <c r="S6" s="69"/>
      <c r="T6" s="69"/>
      <c r="U6" s="69"/>
    </row>
    <row r="7" spans="1:21" ht="19">
      <c r="A7" s="73" t="s">
        <v>43</v>
      </c>
      <c r="B7" s="77" t="s">
        <v>44</v>
      </c>
      <c r="C7" s="72"/>
      <c r="D7" s="72"/>
      <c r="E7" s="72"/>
      <c r="F7" s="73" t="s">
        <v>61</v>
      </c>
      <c r="G7" s="81">
        <v>1.6</v>
      </c>
      <c r="H7" s="75" t="s">
        <v>45</v>
      </c>
      <c r="I7" s="80">
        <f>G7*I6</f>
        <v>1048</v>
      </c>
      <c r="J7" s="77" t="s">
        <v>42</v>
      </c>
      <c r="K7" s="69"/>
      <c r="L7" s="69"/>
      <c r="M7" s="69"/>
      <c r="N7" s="69"/>
      <c r="O7" s="69"/>
      <c r="P7" s="69"/>
      <c r="Q7" s="69"/>
      <c r="R7" s="69"/>
      <c r="S7" s="69"/>
      <c r="T7" s="69"/>
      <c r="U7" s="69"/>
    </row>
    <row r="8" spans="1:21" ht="20" thickBot="1">
      <c r="A8" s="73" t="s">
        <v>46</v>
      </c>
      <c r="B8" s="77" t="s">
        <v>47</v>
      </c>
      <c r="C8" s="72"/>
      <c r="D8" s="72"/>
      <c r="E8" s="72"/>
      <c r="F8" s="82" t="s">
        <v>60</v>
      </c>
      <c r="G8" s="83"/>
      <c r="H8" s="83"/>
      <c r="I8" s="83"/>
      <c r="J8" s="84"/>
      <c r="K8" s="69"/>
      <c r="L8" s="69"/>
      <c r="M8" s="69"/>
      <c r="N8" s="69"/>
      <c r="O8" s="69"/>
      <c r="P8" s="69"/>
      <c r="Q8" s="69"/>
      <c r="R8" s="69"/>
      <c r="S8" s="69"/>
      <c r="T8" s="69"/>
      <c r="U8" s="69"/>
    </row>
    <row r="9" spans="1:21" ht="20" thickBot="1">
      <c r="A9" s="82" t="s">
        <v>48</v>
      </c>
      <c r="B9" s="84" t="s">
        <v>49</v>
      </c>
      <c r="C9" s="72"/>
      <c r="D9" s="72"/>
      <c r="E9" s="72"/>
      <c r="F9" s="72"/>
      <c r="G9" s="72"/>
      <c r="H9" s="72"/>
      <c r="I9" s="72"/>
      <c r="J9" s="72"/>
      <c r="K9" s="69"/>
      <c r="L9" s="69"/>
      <c r="M9" s="69"/>
      <c r="N9" s="69"/>
      <c r="O9" s="69"/>
      <c r="P9" s="69"/>
      <c r="Q9" s="69"/>
      <c r="R9" s="69"/>
      <c r="S9" s="69"/>
      <c r="T9" s="69"/>
      <c r="U9" s="69"/>
    </row>
    <row r="10" spans="1:21" ht="20" thickBot="1">
      <c r="A10" s="72"/>
      <c r="B10" s="72"/>
      <c r="C10" s="72"/>
      <c r="D10" s="72"/>
      <c r="E10" s="72"/>
      <c r="F10" s="72"/>
      <c r="G10" s="72"/>
      <c r="H10" s="72"/>
      <c r="I10" s="72"/>
      <c r="J10" s="72"/>
      <c r="K10" s="69"/>
      <c r="L10" s="69"/>
      <c r="M10" s="69"/>
      <c r="N10" s="69"/>
      <c r="O10" s="69"/>
      <c r="P10" s="69"/>
      <c r="Q10" s="69"/>
      <c r="R10" s="69"/>
      <c r="S10" s="69"/>
      <c r="T10" s="69"/>
      <c r="U10" s="69"/>
    </row>
    <row r="11" spans="1:21" ht="19">
      <c r="A11" s="78" t="s">
        <v>69</v>
      </c>
      <c r="B11" s="85"/>
      <c r="C11" s="85"/>
      <c r="D11" s="85"/>
      <c r="E11" s="85"/>
      <c r="F11" s="85"/>
      <c r="G11" s="85"/>
      <c r="H11" s="85"/>
      <c r="I11" s="85"/>
      <c r="J11" s="86"/>
      <c r="K11" s="69"/>
      <c r="L11" s="69"/>
      <c r="M11" s="69"/>
      <c r="N11" s="69"/>
      <c r="O11" s="69"/>
      <c r="P11" s="69"/>
      <c r="Q11" s="69"/>
      <c r="R11" s="69"/>
      <c r="S11" s="69"/>
      <c r="T11" s="69"/>
      <c r="U11" s="69"/>
    </row>
    <row r="12" spans="1:21" ht="19">
      <c r="A12" s="73" t="s">
        <v>50</v>
      </c>
      <c r="B12" s="80">
        <f>SUM(I2*2.3)</f>
        <v>0</v>
      </c>
      <c r="C12" s="74" t="s">
        <v>17</v>
      </c>
      <c r="D12" s="74"/>
      <c r="E12" s="74" t="s">
        <v>51</v>
      </c>
      <c r="F12" s="74"/>
      <c r="G12" s="80">
        <f>SUM(B12*4)</f>
        <v>0</v>
      </c>
      <c r="H12" s="74" t="s">
        <v>52</v>
      </c>
      <c r="I12" s="74"/>
      <c r="J12" s="77"/>
      <c r="K12" s="69"/>
      <c r="L12" s="69"/>
      <c r="M12" s="69"/>
      <c r="N12" s="69"/>
      <c r="O12" s="69"/>
      <c r="P12" s="69"/>
      <c r="Q12" s="69"/>
      <c r="R12" s="69"/>
      <c r="S12" s="69"/>
      <c r="T12" s="69"/>
      <c r="U12" s="69"/>
    </row>
    <row r="13" spans="1:21" ht="19">
      <c r="A13" s="73" t="s">
        <v>53</v>
      </c>
      <c r="B13" s="80">
        <f>SUM(((I7/100))*20)/9</f>
        <v>23.288888888888891</v>
      </c>
      <c r="C13" s="74" t="s">
        <v>17</v>
      </c>
      <c r="D13" s="74"/>
      <c r="E13" s="74" t="s">
        <v>54</v>
      </c>
      <c r="F13" s="75"/>
      <c r="G13" s="80">
        <f>SUM(B13*9)</f>
        <v>209.60000000000002</v>
      </c>
      <c r="H13" s="74" t="s">
        <v>55</v>
      </c>
      <c r="I13" s="74"/>
      <c r="J13" s="77"/>
      <c r="K13" s="69"/>
      <c r="L13" s="69"/>
      <c r="M13" s="69"/>
      <c r="N13" s="69"/>
      <c r="O13" s="69"/>
      <c r="P13" s="69"/>
      <c r="Q13" s="69"/>
      <c r="R13" s="69"/>
      <c r="S13" s="69"/>
      <c r="T13" s="69"/>
      <c r="U13" s="69"/>
    </row>
    <row r="14" spans="1:21" ht="20" thickBot="1">
      <c r="A14" s="82" t="s">
        <v>56</v>
      </c>
      <c r="B14" s="87">
        <f>SUM(G14/4)</f>
        <v>111.35</v>
      </c>
      <c r="C14" s="83" t="s">
        <v>17</v>
      </c>
      <c r="D14" s="83"/>
      <c r="E14" s="83"/>
      <c r="F14" s="83"/>
      <c r="G14" s="87">
        <f>SUM(I6-(G12+G13))</f>
        <v>445.4</v>
      </c>
      <c r="H14" s="83" t="s">
        <v>57</v>
      </c>
      <c r="I14" s="83"/>
      <c r="J14" s="84"/>
      <c r="K14" s="69"/>
      <c r="L14" s="69"/>
      <c r="M14" s="69"/>
      <c r="N14" s="69"/>
      <c r="O14" s="69"/>
      <c r="P14" s="69"/>
      <c r="Q14" s="69"/>
      <c r="R14" s="69"/>
      <c r="S14" s="69"/>
      <c r="T14" s="69"/>
      <c r="U14" s="69"/>
    </row>
    <row r="15" spans="1:21" ht="20" thickBot="1">
      <c r="A15" s="74"/>
      <c r="B15" s="74"/>
      <c r="C15" s="74"/>
      <c r="D15" s="74"/>
      <c r="E15" s="74"/>
      <c r="F15" s="74"/>
      <c r="G15" s="74"/>
      <c r="H15" s="74"/>
      <c r="I15" s="74"/>
      <c r="J15" s="74"/>
      <c r="K15" s="69"/>
      <c r="L15" s="69"/>
      <c r="M15" s="69"/>
      <c r="N15" s="69"/>
      <c r="O15" s="69"/>
      <c r="P15" s="69"/>
      <c r="Q15" s="69"/>
      <c r="R15" s="69"/>
      <c r="S15" s="69"/>
      <c r="T15" s="69"/>
      <c r="U15" s="69"/>
    </row>
    <row r="16" spans="1:21" ht="19">
      <c r="A16" s="78" t="s">
        <v>70</v>
      </c>
      <c r="B16" s="85"/>
      <c r="C16" s="85"/>
      <c r="D16" s="85"/>
      <c r="E16" s="85"/>
      <c r="F16" s="85"/>
      <c r="G16" s="85"/>
      <c r="H16" s="85"/>
      <c r="I16" s="85"/>
      <c r="J16" s="86"/>
      <c r="K16" s="69"/>
      <c r="L16" s="69"/>
      <c r="M16" s="69"/>
      <c r="N16" s="69"/>
      <c r="O16" s="69"/>
      <c r="P16" s="69"/>
      <c r="Q16" s="69"/>
      <c r="R16" s="69"/>
      <c r="S16" s="69"/>
      <c r="T16" s="69"/>
      <c r="U16" s="69"/>
    </row>
    <row r="17" spans="1:21" ht="19">
      <c r="A17" s="73" t="s">
        <v>58</v>
      </c>
      <c r="B17" s="80">
        <f>SUM(I2*1.8)</f>
        <v>0</v>
      </c>
      <c r="C17" s="74" t="s">
        <v>17</v>
      </c>
      <c r="D17" s="74"/>
      <c r="E17" s="74" t="s">
        <v>51</v>
      </c>
      <c r="F17" s="74"/>
      <c r="G17" s="80">
        <f>SUM(B17*4)</f>
        <v>0</v>
      </c>
      <c r="H17" s="74" t="s">
        <v>52</v>
      </c>
      <c r="I17" s="74"/>
      <c r="J17" s="77"/>
      <c r="K17" s="69"/>
      <c r="L17" s="69"/>
      <c r="M17" s="69"/>
      <c r="N17" s="69"/>
      <c r="O17" s="69"/>
      <c r="P17" s="69"/>
      <c r="Q17" s="69"/>
      <c r="R17" s="69"/>
      <c r="S17" s="69"/>
      <c r="T17" s="69"/>
      <c r="U17" s="69"/>
    </row>
    <row r="18" spans="1:21" ht="19">
      <c r="A18" s="73" t="s">
        <v>59</v>
      </c>
      <c r="B18" s="80">
        <f>SUM(((I7/100))*20)/9</f>
        <v>23.288888888888891</v>
      </c>
      <c r="C18" s="74" t="s">
        <v>17</v>
      </c>
      <c r="D18" s="74"/>
      <c r="E18" s="74" t="s">
        <v>54</v>
      </c>
      <c r="F18" s="75"/>
      <c r="G18" s="80">
        <f>SUM(B18*9)</f>
        <v>209.60000000000002</v>
      </c>
      <c r="H18" s="74" t="s">
        <v>55</v>
      </c>
      <c r="I18" s="74"/>
      <c r="J18" s="77"/>
      <c r="K18" s="69"/>
      <c r="L18" s="69"/>
      <c r="M18" s="69"/>
      <c r="N18" s="69"/>
      <c r="O18" s="69"/>
      <c r="P18" s="69"/>
      <c r="Q18" s="69"/>
      <c r="R18" s="69"/>
      <c r="S18" s="69"/>
      <c r="T18" s="69"/>
      <c r="U18" s="69"/>
    </row>
    <row r="19" spans="1:21" ht="20" thickBot="1">
      <c r="A19" s="82" t="s">
        <v>56</v>
      </c>
      <c r="B19" s="87">
        <f>SUM(G19/4)</f>
        <v>111.35</v>
      </c>
      <c r="C19" s="83" t="s">
        <v>17</v>
      </c>
      <c r="D19" s="83"/>
      <c r="E19" s="83"/>
      <c r="F19" s="83"/>
      <c r="G19" s="87">
        <f>SUM(I6-(G17+G18))</f>
        <v>445.4</v>
      </c>
      <c r="H19" s="83" t="s">
        <v>57</v>
      </c>
      <c r="I19" s="83"/>
      <c r="J19" s="84"/>
      <c r="K19" s="69"/>
      <c r="L19" s="69"/>
      <c r="M19" s="69"/>
      <c r="N19" s="69"/>
      <c r="O19" s="69"/>
      <c r="P19" s="69"/>
      <c r="Q19" s="69"/>
      <c r="R19" s="69"/>
      <c r="S19" s="69"/>
      <c r="T19" s="69"/>
      <c r="U19" s="69"/>
    </row>
    <row r="20" spans="1:21">
      <c r="A20" s="69"/>
      <c r="B20" s="69"/>
      <c r="C20" s="69"/>
      <c r="D20" s="69"/>
      <c r="E20" s="69"/>
      <c r="F20" s="69"/>
      <c r="G20" s="69"/>
      <c r="H20" s="69"/>
      <c r="I20" s="69"/>
      <c r="J20" s="69"/>
      <c r="K20" s="69"/>
      <c r="L20" s="69"/>
      <c r="M20" s="69"/>
      <c r="N20" s="69"/>
      <c r="O20" s="69"/>
      <c r="P20" s="69"/>
      <c r="Q20" s="69"/>
      <c r="R20" s="69"/>
      <c r="S20" s="69"/>
      <c r="T20" s="69"/>
      <c r="U20" s="69"/>
    </row>
    <row r="21" spans="1:21">
      <c r="A21" s="69"/>
      <c r="B21" s="69"/>
      <c r="C21" s="69"/>
      <c r="D21" s="69"/>
      <c r="E21" s="69"/>
      <c r="F21" s="69"/>
      <c r="G21" s="69"/>
      <c r="H21" s="69"/>
      <c r="I21" s="69"/>
      <c r="J21" s="69"/>
      <c r="K21" s="69"/>
      <c r="L21" s="69"/>
      <c r="M21" s="69"/>
      <c r="N21" s="69"/>
      <c r="O21" s="69"/>
      <c r="P21" s="69"/>
      <c r="Q21" s="69"/>
      <c r="R21" s="69"/>
      <c r="S21" s="69"/>
      <c r="T21" s="69"/>
      <c r="U21" s="69"/>
    </row>
    <row r="22" spans="1:21">
      <c r="A22" s="88">
        <v>1.1000000000000001</v>
      </c>
      <c r="B22" s="69"/>
      <c r="C22" s="69"/>
      <c r="D22" s="69"/>
      <c r="E22" s="69"/>
      <c r="F22" s="69"/>
      <c r="G22" s="69"/>
      <c r="H22" s="69"/>
      <c r="I22" s="69"/>
      <c r="J22" s="69"/>
      <c r="K22" s="69"/>
      <c r="L22" s="69"/>
      <c r="M22" s="69"/>
      <c r="N22" s="69"/>
      <c r="O22" s="69"/>
      <c r="P22" s="69"/>
      <c r="Q22" s="69"/>
      <c r="R22" s="69"/>
      <c r="S22" s="69"/>
      <c r="T22" s="69"/>
      <c r="U22" s="69"/>
    </row>
    <row r="23" spans="1:21">
      <c r="A23" s="88">
        <v>1.2</v>
      </c>
      <c r="B23" s="69"/>
      <c r="C23" s="69"/>
      <c r="D23" s="69"/>
      <c r="E23" s="69"/>
      <c r="F23" s="69"/>
      <c r="G23" s="69"/>
      <c r="H23" s="69"/>
      <c r="I23" s="69"/>
      <c r="J23" s="69"/>
      <c r="K23" s="69"/>
      <c r="L23" s="69"/>
      <c r="M23" s="69"/>
      <c r="N23" s="69"/>
      <c r="O23" s="69"/>
      <c r="P23" s="69"/>
      <c r="Q23" s="69"/>
      <c r="R23" s="69"/>
      <c r="S23" s="69"/>
      <c r="T23" s="69"/>
      <c r="U23" s="69"/>
    </row>
    <row r="24" spans="1:21">
      <c r="A24" s="88">
        <v>1.3</v>
      </c>
      <c r="B24" s="69"/>
      <c r="C24" s="69"/>
      <c r="D24" s="69"/>
      <c r="E24" s="69"/>
      <c r="F24" s="69"/>
      <c r="G24" s="69"/>
      <c r="H24" s="69"/>
      <c r="I24" s="69"/>
      <c r="J24" s="69"/>
      <c r="K24" s="69"/>
      <c r="L24" s="69"/>
      <c r="M24" s="69"/>
      <c r="N24" s="69"/>
      <c r="O24" s="69"/>
      <c r="P24" s="69"/>
      <c r="Q24" s="69"/>
      <c r="R24" s="69"/>
      <c r="S24" s="69"/>
      <c r="T24" s="69"/>
      <c r="U24" s="69"/>
    </row>
    <row r="25" spans="1:21">
      <c r="A25" s="88">
        <v>1.4</v>
      </c>
      <c r="B25" s="69"/>
      <c r="C25" s="69"/>
      <c r="D25" s="69"/>
      <c r="E25" s="69"/>
      <c r="F25" s="69"/>
      <c r="G25" s="69"/>
      <c r="H25" s="69"/>
      <c r="I25" s="69"/>
      <c r="J25" s="69"/>
      <c r="K25" s="69"/>
      <c r="L25" s="69"/>
      <c r="M25" s="69"/>
      <c r="N25" s="69"/>
      <c r="O25" s="69"/>
      <c r="P25" s="69"/>
      <c r="Q25" s="69"/>
      <c r="R25" s="69"/>
      <c r="S25" s="69"/>
      <c r="T25" s="69"/>
      <c r="U25" s="69"/>
    </row>
    <row r="26" spans="1:21">
      <c r="A26" s="88">
        <v>1.5</v>
      </c>
      <c r="B26" s="69"/>
      <c r="C26" s="69"/>
      <c r="D26" s="69"/>
      <c r="E26" s="69"/>
      <c r="F26" s="69"/>
      <c r="G26" s="69"/>
      <c r="H26" s="69"/>
      <c r="I26" s="69"/>
      <c r="J26" s="69"/>
      <c r="K26" s="69"/>
      <c r="L26" s="69"/>
      <c r="M26" s="69"/>
      <c r="N26" s="69"/>
      <c r="O26" s="69"/>
      <c r="P26" s="69"/>
      <c r="Q26" s="69"/>
      <c r="R26" s="69"/>
      <c r="S26" s="69"/>
      <c r="T26" s="69"/>
      <c r="U26" s="69"/>
    </row>
    <row r="27" spans="1:21">
      <c r="A27" s="88">
        <v>1.6</v>
      </c>
      <c r="B27" s="69"/>
      <c r="C27" s="69"/>
      <c r="D27" s="69"/>
      <c r="E27" s="69"/>
      <c r="F27" s="69"/>
      <c r="G27" s="69"/>
      <c r="H27" s="69"/>
      <c r="I27" s="69"/>
      <c r="J27" s="69"/>
      <c r="K27" s="69"/>
      <c r="L27" s="69"/>
      <c r="M27" s="69"/>
      <c r="N27" s="69"/>
      <c r="O27" s="69"/>
      <c r="P27" s="69"/>
      <c r="Q27" s="69"/>
      <c r="R27" s="69"/>
      <c r="S27" s="69"/>
      <c r="T27" s="69"/>
      <c r="U27" s="69"/>
    </row>
    <row r="28" spans="1:21">
      <c r="A28" s="88">
        <v>1.7</v>
      </c>
      <c r="B28" s="69"/>
      <c r="C28" s="69"/>
      <c r="D28" s="69"/>
      <c r="E28" s="69"/>
      <c r="F28" s="69"/>
      <c r="G28" s="69"/>
      <c r="H28" s="69"/>
      <c r="I28" s="69"/>
      <c r="J28" s="69"/>
      <c r="K28" s="69"/>
      <c r="L28" s="69"/>
      <c r="M28" s="69"/>
      <c r="N28" s="69"/>
      <c r="O28" s="69"/>
      <c r="P28" s="69"/>
      <c r="Q28" s="69"/>
      <c r="R28" s="69"/>
      <c r="S28" s="69"/>
      <c r="T28" s="69"/>
      <c r="U28" s="69"/>
    </row>
    <row r="29" spans="1:21">
      <c r="A29" s="88">
        <v>1.8</v>
      </c>
      <c r="B29" s="69"/>
      <c r="C29" s="69"/>
      <c r="D29" s="69"/>
      <c r="E29" s="69"/>
      <c r="F29" s="69"/>
      <c r="G29" s="69"/>
      <c r="H29" s="69"/>
      <c r="I29" s="69"/>
      <c r="J29" s="69"/>
      <c r="K29" s="69"/>
      <c r="L29" s="69"/>
      <c r="M29" s="69"/>
      <c r="N29" s="69"/>
      <c r="O29" s="69"/>
      <c r="P29" s="69"/>
      <c r="Q29" s="69"/>
      <c r="R29" s="69"/>
      <c r="S29" s="69"/>
      <c r="T29" s="69"/>
      <c r="U29" s="69"/>
    </row>
    <row r="30" spans="1:21">
      <c r="A30" s="88">
        <v>1.9</v>
      </c>
      <c r="B30" s="69"/>
      <c r="C30" s="69"/>
      <c r="D30" s="69"/>
      <c r="E30" s="69"/>
      <c r="F30" s="69"/>
      <c r="G30" s="69"/>
      <c r="H30" s="69"/>
      <c r="I30" s="69"/>
      <c r="J30" s="69"/>
      <c r="K30" s="69"/>
      <c r="L30" s="69"/>
      <c r="M30" s="69"/>
      <c r="N30" s="69"/>
      <c r="O30" s="69"/>
      <c r="P30" s="69"/>
      <c r="Q30" s="69"/>
      <c r="R30" s="69"/>
      <c r="S30" s="69"/>
      <c r="T30" s="69"/>
      <c r="U30" s="69"/>
    </row>
    <row r="31" spans="1:21">
      <c r="A31" s="88">
        <v>2</v>
      </c>
      <c r="B31" s="69"/>
      <c r="C31" s="69"/>
      <c r="D31" s="69"/>
      <c r="E31" s="69"/>
      <c r="F31" s="69"/>
      <c r="G31" s="69"/>
      <c r="H31" s="69"/>
      <c r="I31" s="69"/>
      <c r="J31" s="69"/>
      <c r="K31" s="69"/>
      <c r="L31" s="69"/>
      <c r="M31" s="69"/>
      <c r="N31" s="69"/>
      <c r="O31" s="69"/>
      <c r="P31" s="69"/>
      <c r="Q31" s="69"/>
      <c r="R31" s="69"/>
      <c r="S31" s="69"/>
      <c r="T31" s="69"/>
      <c r="U31" s="69"/>
    </row>
    <row r="32" spans="1:21">
      <c r="A32" s="88">
        <v>2.1</v>
      </c>
      <c r="B32" s="69"/>
      <c r="C32" s="69"/>
      <c r="D32" s="69"/>
      <c r="E32" s="69"/>
      <c r="F32" s="69"/>
      <c r="G32" s="69"/>
      <c r="H32" s="69"/>
      <c r="I32" s="69"/>
      <c r="J32" s="69"/>
      <c r="K32" s="69"/>
      <c r="L32" s="69"/>
      <c r="M32" s="69"/>
      <c r="N32" s="69"/>
      <c r="O32" s="69"/>
      <c r="P32" s="69"/>
      <c r="Q32" s="69"/>
      <c r="R32" s="69"/>
      <c r="S32" s="69"/>
      <c r="T32" s="69"/>
      <c r="U32" s="69"/>
    </row>
    <row r="33" spans="1:21">
      <c r="A33" s="88">
        <v>2.2000000000000002</v>
      </c>
      <c r="B33" s="69"/>
      <c r="C33" s="69"/>
      <c r="D33" s="69"/>
      <c r="E33" s="69"/>
      <c r="F33" s="69"/>
      <c r="G33" s="69"/>
      <c r="H33" s="69"/>
      <c r="I33" s="69"/>
      <c r="J33" s="69"/>
      <c r="K33" s="69"/>
      <c r="L33" s="69"/>
      <c r="M33" s="69"/>
      <c r="N33" s="69"/>
      <c r="O33" s="69"/>
      <c r="P33" s="69"/>
      <c r="Q33" s="69"/>
      <c r="R33" s="69"/>
      <c r="S33" s="69"/>
      <c r="T33" s="69"/>
      <c r="U33" s="69"/>
    </row>
    <row r="34" spans="1:21">
      <c r="A34" s="69"/>
      <c r="B34" s="69"/>
      <c r="C34" s="69"/>
      <c r="D34" s="69"/>
      <c r="E34" s="69"/>
      <c r="F34" s="69"/>
      <c r="G34" s="69"/>
      <c r="H34" s="69"/>
      <c r="I34" s="69"/>
      <c r="J34" s="69"/>
      <c r="K34" s="69"/>
      <c r="L34" s="69"/>
      <c r="M34" s="69"/>
      <c r="N34" s="69"/>
      <c r="O34" s="69"/>
      <c r="P34" s="69"/>
      <c r="Q34" s="69"/>
      <c r="R34" s="69"/>
      <c r="S34" s="69"/>
      <c r="T34" s="69"/>
      <c r="U34" s="69"/>
    </row>
    <row r="35" spans="1:21">
      <c r="A35" s="69"/>
      <c r="B35" s="69"/>
      <c r="C35" s="69"/>
      <c r="D35" s="69"/>
      <c r="E35" s="69"/>
      <c r="F35" s="69"/>
      <c r="G35" s="69"/>
      <c r="H35" s="69"/>
      <c r="I35" s="69"/>
      <c r="J35" s="69"/>
      <c r="K35" s="69"/>
      <c r="L35" s="69"/>
      <c r="M35" s="69"/>
      <c r="N35" s="69"/>
      <c r="O35" s="69"/>
      <c r="P35" s="69"/>
      <c r="Q35" s="69"/>
      <c r="R35" s="69"/>
      <c r="S35" s="69"/>
      <c r="T35" s="69"/>
      <c r="U35" s="69"/>
    </row>
    <row r="36" spans="1:21">
      <c r="A36" s="69"/>
      <c r="B36" s="69"/>
      <c r="C36" s="69"/>
      <c r="D36" s="69"/>
      <c r="E36" s="69"/>
      <c r="F36" s="69"/>
      <c r="G36" s="69"/>
      <c r="H36" s="69"/>
      <c r="I36" s="69"/>
      <c r="J36" s="69"/>
      <c r="K36" s="69"/>
      <c r="L36" s="69"/>
      <c r="M36" s="69"/>
      <c r="N36" s="69"/>
      <c r="O36" s="69"/>
      <c r="P36" s="69"/>
      <c r="Q36" s="69"/>
      <c r="R36" s="69"/>
      <c r="S36" s="69"/>
      <c r="T36" s="69"/>
      <c r="U36" s="69"/>
    </row>
    <row r="37" spans="1:21">
      <c r="A37" s="69"/>
      <c r="B37" s="69"/>
      <c r="C37" s="69"/>
      <c r="D37" s="69"/>
      <c r="E37" s="69"/>
      <c r="F37" s="69"/>
      <c r="G37" s="69"/>
      <c r="H37" s="69"/>
      <c r="I37" s="69"/>
      <c r="J37" s="69"/>
      <c r="K37" s="69"/>
      <c r="L37" s="69"/>
      <c r="M37" s="69"/>
      <c r="N37" s="69"/>
      <c r="O37" s="69"/>
      <c r="P37" s="69"/>
      <c r="Q37" s="69"/>
      <c r="R37" s="69"/>
      <c r="S37" s="69"/>
      <c r="T37" s="69"/>
      <c r="U37" s="69"/>
    </row>
    <row r="38" spans="1:21">
      <c r="A38" s="69"/>
      <c r="B38" s="69"/>
      <c r="C38" s="69"/>
      <c r="D38" s="69"/>
      <c r="E38" s="69"/>
      <c r="F38" s="69"/>
      <c r="G38" s="69"/>
      <c r="H38" s="69"/>
      <c r="I38" s="69"/>
      <c r="J38" s="69"/>
      <c r="K38" s="69"/>
      <c r="L38" s="69"/>
      <c r="M38" s="69"/>
      <c r="N38" s="69"/>
      <c r="O38" s="69"/>
      <c r="P38" s="69"/>
      <c r="Q38" s="69"/>
      <c r="R38" s="69"/>
      <c r="S38" s="69"/>
      <c r="T38" s="69"/>
      <c r="U38" s="69"/>
    </row>
    <row r="39" spans="1:21">
      <c r="A39" s="69"/>
      <c r="B39" s="69"/>
      <c r="C39" s="69"/>
      <c r="D39" s="69"/>
      <c r="E39" s="69"/>
      <c r="F39" s="69"/>
      <c r="G39" s="69"/>
      <c r="H39" s="69"/>
      <c r="I39" s="69"/>
      <c r="J39" s="69"/>
      <c r="K39" s="69"/>
      <c r="L39" s="69"/>
      <c r="M39" s="69"/>
      <c r="N39" s="69"/>
      <c r="O39" s="69"/>
      <c r="P39" s="69"/>
      <c r="Q39" s="69"/>
      <c r="R39" s="69"/>
      <c r="S39" s="69"/>
      <c r="T39" s="69"/>
      <c r="U39" s="69"/>
    </row>
    <row r="40" spans="1:21">
      <c r="A40" s="69"/>
      <c r="B40" s="69"/>
      <c r="C40" s="69"/>
      <c r="D40" s="69"/>
      <c r="E40" s="69"/>
      <c r="F40" s="69"/>
      <c r="G40" s="69"/>
      <c r="H40" s="69"/>
      <c r="I40" s="69"/>
      <c r="J40" s="69"/>
      <c r="K40" s="69"/>
      <c r="L40" s="69"/>
      <c r="M40" s="69"/>
      <c r="N40" s="69"/>
      <c r="O40" s="69"/>
      <c r="P40" s="69"/>
      <c r="Q40" s="69"/>
      <c r="R40" s="69"/>
      <c r="S40" s="69"/>
      <c r="T40" s="69"/>
      <c r="U40" s="69"/>
    </row>
    <row r="41" spans="1:21">
      <c r="A41" s="69"/>
      <c r="B41" s="69"/>
      <c r="C41" s="69"/>
      <c r="D41" s="69"/>
      <c r="E41" s="69"/>
      <c r="F41" s="69"/>
      <c r="G41" s="69"/>
      <c r="H41" s="69"/>
      <c r="I41" s="69"/>
      <c r="J41" s="69"/>
      <c r="K41" s="69"/>
      <c r="L41" s="69"/>
      <c r="M41" s="69"/>
      <c r="N41" s="69"/>
      <c r="O41" s="69"/>
      <c r="P41" s="69"/>
      <c r="Q41" s="69"/>
      <c r="R41" s="69"/>
      <c r="S41" s="69"/>
      <c r="T41" s="69"/>
      <c r="U41" s="69"/>
    </row>
  </sheetData>
  <sheetProtection algorithmName="SHA-512" hashValue="5n0S545prtV+e2BYULY3Udr1xu8WHycarzZwHGqe0Mnu+901bflemaipudFu0KWsE12I7nD/3inn2AaA+j1DMw==" saltValue="1qDlqlI2xRsCcYXFm4cIgQ==" spinCount="100000" sheet="1" objects="1" scenarios="1"/>
  <dataValidations count="1">
    <dataValidation type="list" allowBlank="1" showInputMessage="1" showErrorMessage="1" sqref="G7" xr:uid="{0F4C0271-1165-3444-8E45-6E4ADEF60849}">
      <formula1>$A$24:$A$33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26D40-D570-4641-B4AA-F98C98B74C49}">
  <dimension ref="A1:O44"/>
  <sheetViews>
    <sheetView workbookViewId="0">
      <selection activeCell="G24" sqref="G24"/>
    </sheetView>
  </sheetViews>
  <sheetFormatPr baseColWidth="10" defaultRowHeight="16"/>
  <cols>
    <col min="1" max="1" width="71" style="89" customWidth="1"/>
    <col min="2" max="2" width="27.83203125" style="89" customWidth="1"/>
    <col min="3" max="3" width="3.33203125" style="89" customWidth="1"/>
    <col min="4" max="4" width="8.5" style="89" customWidth="1"/>
    <col min="5" max="5" width="2.83203125" style="89" customWidth="1"/>
    <col min="6" max="6" width="24" style="89" customWidth="1"/>
    <col min="7" max="7" width="30.1640625" style="89" customWidth="1"/>
    <col min="8" max="8" width="34.1640625" style="89" customWidth="1"/>
    <col min="9" max="16384" width="10.83203125" style="89"/>
  </cols>
  <sheetData>
    <row r="1" spans="1:10" s="101" customFormat="1" ht="35" thickBot="1">
      <c r="A1" s="102" t="s">
        <v>68</v>
      </c>
    </row>
    <row r="2" spans="1:10" ht="19">
      <c r="A2" s="62" t="s">
        <v>63</v>
      </c>
      <c r="B2" s="63"/>
      <c r="C2" s="63"/>
      <c r="D2" s="63"/>
      <c r="E2" s="63"/>
      <c r="F2" s="64"/>
      <c r="G2" s="65" t="s">
        <v>64</v>
      </c>
      <c r="H2" s="66" t="s">
        <v>34</v>
      </c>
      <c r="I2" s="67"/>
      <c r="J2" s="68"/>
    </row>
    <row r="3" spans="1:10" ht="19">
      <c r="A3" s="71"/>
      <c r="B3" s="72"/>
      <c r="C3" s="72"/>
      <c r="D3" s="72"/>
      <c r="E3" s="72"/>
      <c r="F3" s="73"/>
      <c r="G3" s="74"/>
      <c r="H3" s="75" t="s">
        <v>35</v>
      </c>
      <c r="I3" s="76"/>
      <c r="J3" s="77"/>
    </row>
    <row r="4" spans="1:10" ht="20" thickBot="1">
      <c r="A4" s="72"/>
      <c r="B4" s="72"/>
      <c r="C4" s="72"/>
      <c r="D4" s="72"/>
      <c r="E4" s="72"/>
      <c r="F4" s="73"/>
      <c r="G4" s="74"/>
      <c r="H4" s="75" t="s">
        <v>36</v>
      </c>
      <c r="I4" s="76"/>
      <c r="J4" s="77"/>
    </row>
    <row r="5" spans="1:10" ht="19">
      <c r="A5" s="78" t="s">
        <v>37</v>
      </c>
      <c r="B5" s="79" t="s">
        <v>38</v>
      </c>
      <c r="C5" s="72"/>
      <c r="D5" s="72"/>
      <c r="E5" s="72"/>
      <c r="F5" s="73"/>
      <c r="G5" s="74"/>
      <c r="H5" s="75"/>
      <c r="I5" s="74"/>
      <c r="J5" s="77"/>
    </row>
    <row r="6" spans="1:10" ht="19">
      <c r="A6" s="73" t="s">
        <v>39</v>
      </c>
      <c r="B6" s="77" t="s">
        <v>40</v>
      </c>
      <c r="C6" s="72"/>
      <c r="D6" s="72"/>
      <c r="E6" s="72"/>
      <c r="F6" s="73"/>
      <c r="G6" s="74"/>
      <c r="H6" s="75" t="s">
        <v>41</v>
      </c>
      <c r="I6" s="80">
        <f>SUM((66+(13.7*I2))+(5*I3)-(6.8*I4))</f>
        <v>66</v>
      </c>
      <c r="J6" s="77" t="s">
        <v>42</v>
      </c>
    </row>
    <row r="7" spans="1:10" ht="19">
      <c r="A7" s="73" t="s">
        <v>43</v>
      </c>
      <c r="B7" s="77" t="s">
        <v>44</v>
      </c>
      <c r="C7" s="72"/>
      <c r="D7" s="72"/>
      <c r="E7" s="72"/>
      <c r="F7" s="73" t="s">
        <v>61</v>
      </c>
      <c r="G7" s="81">
        <v>1.6</v>
      </c>
      <c r="H7" s="75" t="s">
        <v>45</v>
      </c>
      <c r="I7" s="80">
        <f>G7*I6</f>
        <v>105.60000000000001</v>
      </c>
      <c r="J7" s="77" t="s">
        <v>42</v>
      </c>
    </row>
    <row r="8" spans="1:10" ht="20" thickBot="1">
      <c r="A8" s="73" t="s">
        <v>46</v>
      </c>
      <c r="B8" s="77" t="s">
        <v>47</v>
      </c>
      <c r="C8" s="72"/>
      <c r="D8" s="72"/>
      <c r="E8" s="72"/>
      <c r="F8" s="82" t="s">
        <v>60</v>
      </c>
      <c r="G8" s="83"/>
      <c r="H8" s="83"/>
      <c r="I8" s="83"/>
      <c r="J8" s="84"/>
    </row>
    <row r="9" spans="1:10" ht="20" thickBot="1">
      <c r="A9" s="82" t="s">
        <v>48</v>
      </c>
      <c r="B9" s="84" t="s">
        <v>49</v>
      </c>
      <c r="C9" s="72"/>
      <c r="D9" s="72"/>
      <c r="E9" s="72"/>
      <c r="F9" s="72"/>
      <c r="G9" s="72"/>
      <c r="H9" s="72"/>
      <c r="I9" s="72"/>
      <c r="J9" s="72"/>
    </row>
    <row r="10" spans="1:10" ht="20" thickBot="1">
      <c r="A10" s="72"/>
      <c r="B10" s="72"/>
      <c r="C10" s="72"/>
      <c r="D10" s="72"/>
      <c r="E10" s="72"/>
      <c r="F10" s="72"/>
      <c r="G10" s="72"/>
      <c r="H10" s="72"/>
      <c r="I10" s="72"/>
      <c r="J10" s="72"/>
    </row>
    <row r="11" spans="1:10" ht="19">
      <c r="A11" s="78" t="s">
        <v>65</v>
      </c>
      <c r="B11" s="85"/>
      <c r="C11" s="85"/>
      <c r="D11" s="85"/>
      <c r="E11" s="85"/>
      <c r="F11" s="85"/>
      <c r="G11" s="85"/>
      <c r="H11" s="85"/>
      <c r="I11" s="85"/>
      <c r="J11" s="86"/>
    </row>
    <row r="12" spans="1:10" ht="19">
      <c r="A12" s="73" t="s">
        <v>50</v>
      </c>
      <c r="B12" s="80">
        <f>SUM(I2*2.3)</f>
        <v>0</v>
      </c>
      <c r="C12" s="74" t="s">
        <v>17</v>
      </c>
      <c r="D12" s="74"/>
      <c r="E12" s="74" t="s">
        <v>51</v>
      </c>
      <c r="F12" s="74"/>
      <c r="G12" s="80">
        <f>SUM(B12*4)</f>
        <v>0</v>
      </c>
      <c r="H12" s="74" t="s">
        <v>52</v>
      </c>
      <c r="I12" s="74"/>
      <c r="J12" s="77"/>
    </row>
    <row r="13" spans="1:10" ht="19">
      <c r="A13" s="73" t="s">
        <v>53</v>
      </c>
      <c r="B13" s="80">
        <f>SUM(((I7/100))*20)/9</f>
        <v>2.3466666666666667</v>
      </c>
      <c r="C13" s="74" t="s">
        <v>17</v>
      </c>
      <c r="D13" s="74"/>
      <c r="E13" s="74" t="s">
        <v>54</v>
      </c>
      <c r="F13" s="75"/>
      <c r="G13" s="80">
        <f>SUM(B13*9)</f>
        <v>21.12</v>
      </c>
      <c r="H13" s="74" t="s">
        <v>55</v>
      </c>
      <c r="I13" s="74"/>
      <c r="J13" s="77"/>
    </row>
    <row r="14" spans="1:10" ht="20" thickBot="1">
      <c r="A14" s="82" t="s">
        <v>56</v>
      </c>
      <c r="B14" s="87">
        <f>SUM(G14/4)</f>
        <v>11.219999999999999</v>
      </c>
      <c r="C14" s="83" t="s">
        <v>17</v>
      </c>
      <c r="D14" s="83"/>
      <c r="E14" s="83"/>
      <c r="F14" s="83"/>
      <c r="G14" s="87">
        <f>SUM(I6-(G12+G13))</f>
        <v>44.879999999999995</v>
      </c>
      <c r="H14" s="83" t="s">
        <v>57</v>
      </c>
      <c r="I14" s="83"/>
      <c r="J14" s="84"/>
    </row>
    <row r="15" spans="1:10" ht="20" thickBot="1">
      <c r="A15" s="74"/>
      <c r="B15" s="74"/>
      <c r="C15" s="74"/>
      <c r="D15" s="74"/>
      <c r="E15" s="74"/>
      <c r="F15" s="74"/>
      <c r="G15" s="74"/>
      <c r="H15" s="74"/>
      <c r="I15" s="74"/>
      <c r="J15" s="74"/>
    </row>
    <row r="16" spans="1:10" ht="19">
      <c r="A16" s="78" t="s">
        <v>66</v>
      </c>
      <c r="B16" s="85"/>
      <c r="C16" s="85"/>
      <c r="D16" s="85"/>
      <c r="E16" s="85"/>
      <c r="F16" s="85"/>
      <c r="G16" s="85"/>
      <c r="H16" s="85"/>
      <c r="I16" s="85"/>
      <c r="J16" s="86"/>
    </row>
    <row r="17" spans="1:15" ht="19">
      <c r="A17" s="73" t="s">
        <v>58</v>
      </c>
      <c r="B17" s="80">
        <f>SUM(I2*1.8)</f>
        <v>0</v>
      </c>
      <c r="C17" s="74" t="s">
        <v>17</v>
      </c>
      <c r="D17" s="74"/>
      <c r="E17" s="74" t="s">
        <v>51</v>
      </c>
      <c r="F17" s="74"/>
      <c r="G17" s="80">
        <f>SUM(B17*4)</f>
        <v>0</v>
      </c>
      <c r="H17" s="74" t="s">
        <v>52</v>
      </c>
      <c r="I17" s="74"/>
      <c r="J17" s="77"/>
    </row>
    <row r="18" spans="1:15" ht="19">
      <c r="A18" s="73" t="s">
        <v>59</v>
      </c>
      <c r="B18" s="80">
        <f>SUM(((I7/100))*20)/9</f>
        <v>2.3466666666666667</v>
      </c>
      <c r="C18" s="74" t="s">
        <v>17</v>
      </c>
      <c r="D18" s="74"/>
      <c r="E18" s="74" t="s">
        <v>54</v>
      </c>
      <c r="F18" s="75"/>
      <c r="G18" s="80">
        <f>SUM(B18*9)</f>
        <v>21.12</v>
      </c>
      <c r="H18" s="74" t="s">
        <v>55</v>
      </c>
      <c r="I18" s="74"/>
      <c r="J18" s="77"/>
    </row>
    <row r="19" spans="1:15" ht="20" thickBot="1">
      <c r="A19" s="82" t="s">
        <v>56</v>
      </c>
      <c r="B19" s="87">
        <f>SUM(G19/4)</f>
        <v>11.219999999999999</v>
      </c>
      <c r="C19" s="83" t="s">
        <v>17</v>
      </c>
      <c r="D19" s="83"/>
      <c r="E19" s="83"/>
      <c r="F19" s="83"/>
      <c r="G19" s="87">
        <f>SUM(I6-(G17+G18))</f>
        <v>44.879999999999995</v>
      </c>
      <c r="H19" s="83" t="s">
        <v>57</v>
      </c>
      <c r="I19" s="83"/>
      <c r="J19" s="84"/>
    </row>
    <row r="20" spans="1:15" s="91" customFormat="1">
      <c r="A20" s="90"/>
      <c r="B20" s="90"/>
      <c r="C20" s="90"/>
      <c r="D20" s="90"/>
      <c r="E20" s="90"/>
      <c r="F20" s="90"/>
      <c r="G20" s="90"/>
      <c r="H20" s="90"/>
      <c r="I20" s="90"/>
      <c r="J20" s="90"/>
      <c r="K20" s="90"/>
      <c r="L20" s="90"/>
      <c r="M20" s="90"/>
      <c r="N20" s="90"/>
      <c r="O20" s="90"/>
    </row>
    <row r="21" spans="1:15" s="91" customFormat="1">
      <c r="A21" s="92"/>
      <c r="B21" s="90"/>
      <c r="C21" s="90"/>
      <c r="D21" s="93"/>
      <c r="E21" s="90"/>
      <c r="F21" s="90"/>
      <c r="G21" s="90"/>
      <c r="H21" s="90"/>
      <c r="I21" s="93"/>
      <c r="J21" s="90"/>
      <c r="K21" s="90"/>
      <c r="L21" s="90"/>
      <c r="M21" s="90"/>
      <c r="N21" s="90"/>
      <c r="O21" s="90"/>
    </row>
    <row r="22" spans="1:15" s="91" customFormat="1">
      <c r="A22" s="92"/>
      <c r="B22" s="90"/>
      <c r="C22" s="90"/>
      <c r="D22" s="93"/>
      <c r="E22" s="94"/>
      <c r="F22" s="90"/>
      <c r="G22" s="90"/>
      <c r="H22" s="95"/>
      <c r="I22" s="93"/>
      <c r="J22" s="90"/>
      <c r="K22" s="90"/>
      <c r="L22" s="90"/>
      <c r="M22" s="90"/>
      <c r="N22" s="90"/>
      <c r="O22" s="90"/>
    </row>
    <row r="23" spans="1:15" s="91" customFormat="1">
      <c r="A23" s="94"/>
      <c r="B23" s="90"/>
      <c r="C23" s="90"/>
      <c r="D23" s="93"/>
      <c r="E23" s="90"/>
      <c r="F23" s="90"/>
      <c r="G23" s="90"/>
      <c r="H23" s="90"/>
      <c r="I23" s="93"/>
      <c r="J23" s="90"/>
      <c r="K23" s="90"/>
      <c r="L23" s="90"/>
      <c r="M23" s="90"/>
      <c r="N23" s="90"/>
      <c r="O23" s="90"/>
    </row>
    <row r="24" spans="1:15" s="91" customFormat="1">
      <c r="A24" s="94"/>
      <c r="B24" s="90"/>
      <c r="C24" s="90"/>
      <c r="D24" s="90"/>
      <c r="E24" s="90"/>
      <c r="F24" s="90"/>
      <c r="G24" s="90"/>
      <c r="H24" s="90"/>
      <c r="I24" s="90"/>
      <c r="J24" s="90"/>
      <c r="K24" s="90"/>
      <c r="L24" s="90"/>
      <c r="M24" s="90"/>
      <c r="N24" s="90"/>
      <c r="O24" s="90"/>
    </row>
    <row r="25" spans="1:15" s="91" customFormat="1">
      <c r="A25" s="94"/>
      <c r="B25" s="90"/>
      <c r="C25" s="90"/>
      <c r="D25" s="90"/>
      <c r="E25" s="90"/>
      <c r="F25" s="90"/>
      <c r="G25" s="90"/>
      <c r="H25" s="90"/>
      <c r="I25" s="90"/>
      <c r="J25" s="90"/>
      <c r="K25" s="90"/>
      <c r="L25" s="90"/>
      <c r="M25" s="90"/>
      <c r="N25" s="90"/>
      <c r="O25" s="90"/>
    </row>
    <row r="26" spans="1:15" s="91" customFormat="1">
      <c r="A26" s="94">
        <v>1.3</v>
      </c>
      <c r="B26" s="90"/>
      <c r="C26" s="90"/>
      <c r="D26" s="90"/>
      <c r="E26" s="90"/>
      <c r="F26" s="90"/>
      <c r="G26" s="90"/>
      <c r="H26" s="90"/>
      <c r="I26" s="90"/>
      <c r="J26" s="90"/>
      <c r="K26" s="90"/>
      <c r="L26" s="90"/>
      <c r="M26" s="90"/>
      <c r="N26" s="90"/>
      <c r="O26" s="90"/>
    </row>
    <row r="27" spans="1:15" s="91" customFormat="1">
      <c r="A27" s="94">
        <v>1.4</v>
      </c>
      <c r="B27" s="90"/>
      <c r="C27" s="90"/>
      <c r="D27" s="93"/>
      <c r="E27" s="90"/>
      <c r="F27" s="90"/>
      <c r="G27" s="90"/>
      <c r="H27" s="90"/>
      <c r="I27" s="93"/>
      <c r="J27" s="90"/>
      <c r="K27" s="90"/>
      <c r="L27" s="90"/>
      <c r="M27" s="90"/>
      <c r="N27" s="90"/>
      <c r="O27" s="90"/>
    </row>
    <row r="28" spans="1:15" s="91" customFormat="1">
      <c r="A28" s="94">
        <v>1.5</v>
      </c>
      <c r="B28" s="90"/>
      <c r="C28" s="90"/>
      <c r="D28" s="93"/>
      <c r="E28" s="90"/>
      <c r="F28" s="90"/>
      <c r="G28" s="90"/>
      <c r="H28" s="95"/>
      <c r="I28" s="93"/>
      <c r="J28" s="90"/>
      <c r="K28" s="90"/>
      <c r="L28" s="90"/>
      <c r="M28" s="90"/>
      <c r="N28" s="90"/>
      <c r="O28" s="90"/>
    </row>
    <row r="29" spans="1:15" s="91" customFormat="1">
      <c r="A29" s="94">
        <v>1.6</v>
      </c>
      <c r="B29" s="90"/>
      <c r="C29" s="90"/>
      <c r="D29" s="93"/>
      <c r="E29" s="90"/>
      <c r="F29" s="90"/>
      <c r="G29" s="90"/>
      <c r="H29" s="90"/>
      <c r="I29" s="93"/>
      <c r="J29" s="90"/>
      <c r="K29" s="90"/>
      <c r="L29" s="90"/>
      <c r="M29" s="90"/>
      <c r="N29" s="90"/>
      <c r="O29" s="90"/>
    </row>
    <row r="30" spans="1:15" s="91" customFormat="1">
      <c r="A30" s="94">
        <v>1.7</v>
      </c>
      <c r="B30" s="90"/>
      <c r="C30" s="90"/>
      <c r="D30" s="90"/>
      <c r="E30" s="90"/>
      <c r="F30" s="90"/>
      <c r="G30" s="90"/>
      <c r="H30" s="90"/>
      <c r="I30" s="90"/>
      <c r="J30" s="90"/>
      <c r="K30" s="90"/>
      <c r="L30" s="90"/>
      <c r="M30" s="90"/>
      <c r="N30" s="90"/>
      <c r="O30" s="90"/>
    </row>
    <row r="31" spans="1:15" s="91" customFormat="1">
      <c r="A31" s="94">
        <v>1.8</v>
      </c>
      <c r="B31" s="90"/>
      <c r="C31" s="90"/>
      <c r="D31" s="90"/>
      <c r="E31" s="90"/>
      <c r="F31" s="90"/>
      <c r="G31" s="90"/>
      <c r="H31" s="90"/>
      <c r="I31" s="90"/>
      <c r="J31" s="90"/>
      <c r="K31" s="90"/>
      <c r="L31" s="90"/>
      <c r="M31" s="90"/>
      <c r="N31" s="90"/>
      <c r="O31" s="90"/>
    </row>
    <row r="32" spans="1:15" s="91" customFormat="1">
      <c r="A32" s="94">
        <v>1.9</v>
      </c>
      <c r="B32" s="90"/>
      <c r="C32" s="90"/>
      <c r="D32" s="90"/>
      <c r="E32" s="90"/>
      <c r="F32" s="90"/>
      <c r="G32" s="90"/>
      <c r="H32" s="90"/>
      <c r="I32" s="90"/>
      <c r="J32" s="90"/>
      <c r="K32" s="90"/>
      <c r="L32" s="90"/>
      <c r="M32" s="90"/>
      <c r="N32" s="90"/>
      <c r="O32" s="90"/>
    </row>
    <row r="33" spans="1:15" s="91" customFormat="1">
      <c r="A33" s="94">
        <v>2</v>
      </c>
      <c r="B33" s="90"/>
      <c r="C33" s="90"/>
      <c r="D33" s="93"/>
      <c r="E33" s="90"/>
      <c r="F33" s="90"/>
      <c r="G33" s="90"/>
      <c r="H33" s="90"/>
      <c r="I33" s="93"/>
      <c r="J33" s="90"/>
      <c r="K33" s="90"/>
      <c r="L33" s="90"/>
      <c r="M33" s="90"/>
      <c r="N33" s="90"/>
      <c r="O33" s="90"/>
    </row>
    <row r="34" spans="1:15" s="91" customFormat="1">
      <c r="A34" s="94">
        <v>2.1</v>
      </c>
      <c r="B34" s="90"/>
      <c r="C34" s="90"/>
      <c r="D34" s="93"/>
      <c r="E34" s="90"/>
      <c r="F34" s="90"/>
      <c r="G34" s="90"/>
      <c r="H34" s="95"/>
      <c r="I34" s="93"/>
      <c r="J34" s="90"/>
      <c r="K34" s="90"/>
      <c r="L34" s="90"/>
      <c r="M34" s="90"/>
      <c r="N34" s="90"/>
      <c r="O34" s="90"/>
    </row>
    <row r="35" spans="1:15" s="91" customFormat="1">
      <c r="A35" s="94">
        <v>2.2000000000000002</v>
      </c>
      <c r="B35" s="90"/>
      <c r="C35" s="90"/>
      <c r="D35" s="93"/>
      <c r="E35" s="90"/>
      <c r="F35" s="90"/>
      <c r="G35" s="90"/>
      <c r="H35" s="90"/>
      <c r="I35" s="93"/>
      <c r="J35" s="90"/>
      <c r="K35" s="90"/>
      <c r="L35" s="90"/>
      <c r="M35" s="90"/>
      <c r="N35" s="90"/>
      <c r="O35" s="90"/>
    </row>
    <row r="36" spans="1:15" s="91" customFormat="1">
      <c r="A36" s="94"/>
      <c r="B36" s="90"/>
      <c r="C36" s="90"/>
      <c r="D36" s="90"/>
      <c r="E36" s="90"/>
      <c r="F36" s="90"/>
      <c r="G36" s="90"/>
      <c r="H36" s="90"/>
      <c r="I36" s="90"/>
      <c r="J36" s="90"/>
      <c r="K36" s="90"/>
      <c r="L36" s="90"/>
      <c r="M36" s="90"/>
      <c r="N36" s="90"/>
      <c r="O36" s="90"/>
    </row>
    <row r="37" spans="1:15" s="91" customFormat="1">
      <c r="A37" s="94"/>
      <c r="B37" s="90"/>
      <c r="C37" s="90"/>
      <c r="D37" s="90"/>
      <c r="E37" s="90"/>
      <c r="F37" s="90"/>
      <c r="G37" s="90"/>
      <c r="H37" s="90"/>
      <c r="I37" s="90"/>
      <c r="J37" s="90"/>
      <c r="K37" s="90"/>
      <c r="L37" s="90"/>
      <c r="M37" s="90"/>
      <c r="N37" s="90"/>
      <c r="O37" s="90"/>
    </row>
    <row r="38" spans="1:15" s="91" customFormat="1">
      <c r="A38" s="94"/>
      <c r="B38" s="90"/>
      <c r="C38" s="90"/>
      <c r="D38" s="93"/>
      <c r="E38" s="90"/>
      <c r="F38" s="90"/>
      <c r="G38" s="90"/>
      <c r="H38" s="90"/>
      <c r="I38" s="93"/>
      <c r="J38" s="90"/>
      <c r="K38" s="90"/>
      <c r="L38" s="90"/>
      <c r="M38" s="90"/>
      <c r="N38" s="90"/>
      <c r="O38" s="90"/>
    </row>
    <row r="39" spans="1:15" s="91" customFormat="1">
      <c r="A39" s="94"/>
      <c r="B39" s="90"/>
      <c r="C39" s="90"/>
      <c r="D39" s="93"/>
      <c r="E39" s="90"/>
      <c r="F39" s="90"/>
      <c r="G39" s="90"/>
      <c r="H39" s="95"/>
      <c r="I39" s="93"/>
      <c r="J39" s="90"/>
      <c r="K39" s="90"/>
      <c r="L39" s="90"/>
      <c r="M39" s="90"/>
      <c r="N39" s="90"/>
      <c r="O39" s="90"/>
    </row>
    <row r="40" spans="1:15" s="91" customFormat="1">
      <c r="A40" s="94"/>
      <c r="B40" s="90"/>
      <c r="C40" s="90"/>
      <c r="D40" s="93"/>
      <c r="E40" s="90"/>
      <c r="F40" s="90"/>
      <c r="G40" s="90"/>
      <c r="H40" s="90"/>
      <c r="I40" s="93"/>
      <c r="J40" s="90"/>
      <c r="K40" s="90"/>
      <c r="L40" s="90"/>
      <c r="M40" s="90"/>
      <c r="N40" s="90"/>
      <c r="O40" s="90"/>
    </row>
    <row r="41" spans="1:15" s="91" customFormat="1">
      <c r="A41" s="94"/>
      <c r="B41" s="90"/>
      <c r="C41" s="90"/>
      <c r="D41" s="90"/>
      <c r="E41" s="90"/>
      <c r="F41" s="90"/>
      <c r="G41" s="90"/>
      <c r="H41" s="90"/>
      <c r="I41" s="90"/>
      <c r="J41" s="90"/>
      <c r="K41" s="90"/>
      <c r="L41" s="90"/>
      <c r="M41" s="90"/>
      <c r="N41" s="90"/>
      <c r="O41" s="90"/>
    </row>
    <row r="42" spans="1:15" s="91" customFormat="1">
      <c r="A42" s="92"/>
      <c r="B42" s="90"/>
      <c r="C42" s="90"/>
      <c r="D42" s="90"/>
      <c r="E42" s="90"/>
      <c r="F42" s="90"/>
      <c r="G42" s="90"/>
      <c r="H42" s="90"/>
      <c r="I42" s="90"/>
      <c r="J42" s="90"/>
      <c r="K42" s="90"/>
      <c r="L42" s="90"/>
      <c r="M42" s="90"/>
      <c r="N42" s="90"/>
      <c r="O42" s="90"/>
    </row>
    <row r="43" spans="1:15">
      <c r="A43" s="96"/>
      <c r="B43" s="96"/>
      <c r="C43" s="96"/>
      <c r="D43" s="96"/>
      <c r="E43" s="96"/>
      <c r="F43" s="96"/>
      <c r="G43" s="96"/>
      <c r="H43" s="96"/>
      <c r="I43" s="96"/>
      <c r="J43" s="96"/>
      <c r="K43" s="96"/>
      <c r="L43" s="96"/>
      <c r="M43" s="96"/>
      <c r="N43" s="96"/>
      <c r="O43" s="96"/>
    </row>
    <row r="44" spans="1:15">
      <c r="A44" s="96"/>
      <c r="B44" s="96"/>
      <c r="C44" s="96"/>
      <c r="D44" s="96"/>
      <c r="E44" s="96"/>
      <c r="F44" s="96"/>
      <c r="G44" s="96"/>
      <c r="H44" s="96"/>
      <c r="I44" s="96"/>
      <c r="J44" s="96"/>
      <c r="K44" s="96"/>
      <c r="L44" s="96"/>
      <c r="M44" s="96"/>
      <c r="N44" s="96"/>
      <c r="O44" s="96"/>
    </row>
  </sheetData>
  <sheetProtection algorithmName="SHA-512" hashValue="gwtXjF6eFyRCPP+PvnB0lLy2s7u8ydRDfRfRBOOPuZBsXcUDA6RWmu3zkQhrw6N/fcSh7rBF+dMBAKTYratpRg==" saltValue="050ivjqXVSDASuvJarbryw==" spinCount="100000" sheet="1" objects="1" scenarios="1"/>
  <dataValidations count="1">
    <dataValidation type="list" allowBlank="1" showInputMessage="1" showErrorMessage="1" sqref="G7" xr:uid="{0A0E352A-64B1-994C-9496-4F520B4009D6}">
      <formula1>$A$26:$A$35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E6A-3DDC-0144-AB99-E057A3255D63}">
  <dimension ref="A1:O36"/>
  <sheetViews>
    <sheetView zoomScale="107" zoomScaleNormal="107" workbookViewId="0">
      <selection activeCell="J19" sqref="J19"/>
    </sheetView>
  </sheetViews>
  <sheetFormatPr baseColWidth="10" defaultColWidth="12.6640625" defaultRowHeight="21"/>
  <cols>
    <col min="1" max="1" width="12.6640625" style="19"/>
    <col min="2" max="2" width="15.33203125" style="19" customWidth="1"/>
    <col min="3" max="4" width="12.6640625" style="19"/>
    <col min="5" max="5" width="15.33203125" style="19" customWidth="1"/>
    <col min="6" max="12" width="12.6640625" style="19"/>
    <col min="13" max="13" width="28" style="19" customWidth="1"/>
    <col min="14" max="14" width="0.83203125" style="19" customWidth="1"/>
    <col min="15" max="16384" width="12.6640625" style="19"/>
  </cols>
  <sheetData>
    <row r="1" spans="1:15" s="60" customFormat="1" ht="35" thickBot="1">
      <c r="A1" s="109" t="s">
        <v>32</v>
      </c>
      <c r="B1" s="110"/>
      <c r="C1" s="110"/>
      <c r="D1" s="110"/>
      <c r="E1" s="110"/>
      <c r="F1" s="110"/>
      <c r="G1" s="110"/>
      <c r="H1" s="110"/>
      <c r="I1" s="110"/>
      <c r="J1" s="110"/>
      <c r="K1" s="111"/>
    </row>
    <row r="2" spans="1:15">
      <c r="A2" s="61" t="s">
        <v>10</v>
      </c>
      <c r="B2" s="6"/>
      <c r="C2" s="6"/>
      <c r="D2" s="6"/>
      <c r="E2" s="7"/>
      <c r="F2" s="2"/>
      <c r="G2" s="61" t="s">
        <v>11</v>
      </c>
      <c r="H2" s="6"/>
      <c r="I2" s="6"/>
      <c r="J2" s="6"/>
      <c r="K2" s="7"/>
      <c r="L2" s="20"/>
      <c r="M2" s="20"/>
      <c r="N2" s="20"/>
      <c r="O2" s="20"/>
    </row>
    <row r="3" spans="1:15">
      <c r="A3" s="35" t="s">
        <v>0</v>
      </c>
      <c r="B3" s="36" t="s">
        <v>8</v>
      </c>
      <c r="C3" s="6"/>
      <c r="D3" s="36" t="s">
        <v>1</v>
      </c>
      <c r="E3" s="37" t="s">
        <v>8</v>
      </c>
      <c r="F3" s="2"/>
      <c r="G3" s="38" t="s">
        <v>0</v>
      </c>
      <c r="H3" s="36" t="s">
        <v>12</v>
      </c>
      <c r="I3" s="21"/>
      <c r="J3" s="36" t="s">
        <v>1</v>
      </c>
      <c r="K3" s="37" t="s">
        <v>12</v>
      </c>
      <c r="L3" s="20"/>
      <c r="M3" s="20"/>
      <c r="N3" s="20"/>
      <c r="O3" s="20"/>
    </row>
    <row r="4" spans="1:15">
      <c r="A4" s="39" t="s">
        <v>2</v>
      </c>
      <c r="B4" s="97"/>
      <c r="C4" s="6"/>
      <c r="D4" s="36" t="s">
        <v>2</v>
      </c>
      <c r="E4" s="98"/>
      <c r="F4" s="2"/>
      <c r="G4" s="38" t="s">
        <v>2</v>
      </c>
      <c r="H4" s="99"/>
      <c r="I4" s="40"/>
      <c r="J4" s="36" t="s">
        <v>2</v>
      </c>
      <c r="K4" s="100"/>
      <c r="L4" s="20"/>
      <c r="M4" s="20"/>
      <c r="N4" s="20"/>
      <c r="O4" s="20"/>
    </row>
    <row r="5" spans="1:15">
      <c r="A5" s="39" t="s">
        <v>3</v>
      </c>
      <c r="B5" s="97"/>
      <c r="C5" s="6"/>
      <c r="D5" s="36" t="s">
        <v>3</v>
      </c>
      <c r="E5" s="98"/>
      <c r="F5" s="2"/>
      <c r="G5" s="38" t="s">
        <v>3</v>
      </c>
      <c r="H5" s="99"/>
      <c r="I5" s="41"/>
      <c r="J5" s="36" t="s">
        <v>3</v>
      </c>
      <c r="K5" s="100"/>
      <c r="L5" s="20"/>
      <c r="M5" s="20"/>
      <c r="N5" s="20"/>
      <c r="O5" s="20"/>
    </row>
    <row r="6" spans="1:15">
      <c r="A6" s="39" t="s">
        <v>4</v>
      </c>
      <c r="B6" s="97"/>
      <c r="C6" s="6"/>
      <c r="D6" s="36" t="s">
        <v>4</v>
      </c>
      <c r="E6" s="98"/>
      <c r="F6" s="2"/>
      <c r="G6" s="38" t="s">
        <v>4</v>
      </c>
      <c r="H6" s="99"/>
      <c r="I6" s="40"/>
      <c r="J6" s="36" t="s">
        <v>4</v>
      </c>
      <c r="K6" s="100"/>
      <c r="L6" s="20"/>
      <c r="M6" s="20"/>
      <c r="N6" s="20"/>
      <c r="O6" s="20"/>
    </row>
    <row r="7" spans="1:15">
      <c r="A7" s="39" t="s">
        <v>22</v>
      </c>
      <c r="B7" s="97"/>
      <c r="C7" s="6"/>
      <c r="D7" s="36" t="s">
        <v>22</v>
      </c>
      <c r="E7" s="98"/>
      <c r="F7" s="2"/>
      <c r="G7" s="38" t="s">
        <v>22</v>
      </c>
      <c r="H7" s="99"/>
      <c r="I7" s="41"/>
      <c r="J7" s="36" t="s">
        <v>22</v>
      </c>
      <c r="K7" s="100"/>
      <c r="L7" s="20"/>
      <c r="M7" s="20"/>
      <c r="N7" s="20"/>
      <c r="O7" s="20"/>
    </row>
    <row r="8" spans="1:15">
      <c r="A8" s="39" t="s">
        <v>5</v>
      </c>
      <c r="B8" s="97"/>
      <c r="C8" s="6"/>
      <c r="D8" s="36" t="s">
        <v>5</v>
      </c>
      <c r="E8" s="98"/>
      <c r="F8" s="2"/>
      <c r="G8" s="38" t="s">
        <v>5</v>
      </c>
      <c r="H8" s="99"/>
      <c r="I8" s="40"/>
      <c r="J8" s="36" t="s">
        <v>5</v>
      </c>
      <c r="K8" s="100"/>
      <c r="L8" s="20"/>
      <c r="M8" s="20"/>
      <c r="N8" s="20"/>
      <c r="O8" s="20"/>
    </row>
    <row r="9" spans="1:15">
      <c r="A9" s="39" t="s">
        <v>6</v>
      </c>
      <c r="B9" s="97"/>
      <c r="C9" s="6"/>
      <c r="D9" s="36" t="s">
        <v>6</v>
      </c>
      <c r="E9" s="98"/>
      <c r="F9" s="2"/>
      <c r="G9" s="38" t="s">
        <v>6</v>
      </c>
      <c r="H9" s="99"/>
      <c r="I9" s="41"/>
      <c r="J9" s="36" t="s">
        <v>6</v>
      </c>
      <c r="K9" s="100"/>
      <c r="L9" s="20"/>
      <c r="M9" s="20"/>
      <c r="N9" s="20"/>
      <c r="O9" s="20"/>
    </row>
    <row r="10" spans="1:15">
      <c r="A10" s="39" t="s">
        <v>7</v>
      </c>
      <c r="B10" s="97"/>
      <c r="C10" s="6"/>
      <c r="D10" s="36" t="s">
        <v>7</v>
      </c>
      <c r="E10" s="98"/>
      <c r="F10" s="2"/>
      <c r="G10" s="38" t="s">
        <v>7</v>
      </c>
      <c r="H10" s="99"/>
      <c r="I10" s="40"/>
      <c r="J10" s="36" t="s">
        <v>7</v>
      </c>
      <c r="K10" s="100"/>
      <c r="L10" s="20"/>
      <c r="M10" s="20"/>
      <c r="N10" s="20"/>
      <c r="O10" s="20"/>
    </row>
    <row r="11" spans="1:15" ht="22" thickBot="1">
      <c r="A11" s="42" t="s">
        <v>21</v>
      </c>
      <c r="B11" s="29">
        <f>SUM(B4:B10)/7</f>
        <v>0</v>
      </c>
      <c r="C11" s="43"/>
      <c r="D11" s="44"/>
      <c r="E11" s="30">
        <f>SUM(E4:E10)/7</f>
        <v>0</v>
      </c>
      <c r="F11" s="2"/>
      <c r="G11" s="45" t="s">
        <v>21</v>
      </c>
      <c r="H11" s="31">
        <f>SUM(H4:H10)/7</f>
        <v>0</v>
      </c>
      <c r="I11" s="31"/>
      <c r="J11" s="44"/>
      <c r="K11" s="32">
        <f>SUM(K4:K10)/7</f>
        <v>0</v>
      </c>
      <c r="L11" s="20"/>
      <c r="M11" s="20"/>
      <c r="N11" s="20"/>
      <c r="O11" s="20"/>
    </row>
    <row r="12" spans="1:15">
      <c r="A12" s="2"/>
      <c r="B12" s="2"/>
      <c r="C12" s="2"/>
      <c r="D12" s="2"/>
      <c r="E12" s="2"/>
      <c r="F12" s="2"/>
      <c r="G12" s="2"/>
      <c r="H12" s="2"/>
      <c r="I12" s="2"/>
      <c r="J12" s="2"/>
      <c r="K12" s="2"/>
      <c r="L12" s="20"/>
      <c r="M12" s="20"/>
      <c r="N12" s="20"/>
      <c r="O12" s="20"/>
    </row>
    <row r="13" spans="1:15" s="22" customFormat="1">
      <c r="A13" s="1" t="s">
        <v>9</v>
      </c>
      <c r="B13" s="1"/>
      <c r="C13" s="1"/>
      <c r="D13" s="3">
        <f>SUM(B11-E11)</f>
        <v>0</v>
      </c>
      <c r="E13" s="1" t="s">
        <v>18</v>
      </c>
      <c r="F13" s="1"/>
      <c r="G13" s="1" t="s">
        <v>13</v>
      </c>
      <c r="H13" s="1"/>
      <c r="I13" s="1"/>
      <c r="J13" s="1"/>
      <c r="K13" s="3">
        <f>SUM(H11+K11)/2</f>
        <v>0</v>
      </c>
      <c r="L13" s="46"/>
      <c r="M13" s="46"/>
      <c r="N13" s="46"/>
      <c r="O13" s="46"/>
    </row>
    <row r="14" spans="1:15">
      <c r="A14" s="2"/>
      <c r="B14" s="2"/>
      <c r="C14" s="2"/>
      <c r="D14" s="2"/>
      <c r="E14" s="2"/>
      <c r="F14" s="2"/>
      <c r="G14" s="47" t="s">
        <v>30</v>
      </c>
      <c r="H14" s="47"/>
      <c r="I14" s="47"/>
      <c r="J14" s="47"/>
      <c r="K14" s="33">
        <f>SUM(B11+E11)/2</f>
        <v>0</v>
      </c>
      <c r="L14" s="20"/>
      <c r="M14" s="20"/>
      <c r="N14" s="20"/>
      <c r="O14" s="20"/>
    </row>
    <row r="15" spans="1:15" ht="22" thickBot="1">
      <c r="A15" s="2"/>
      <c r="B15" s="2"/>
      <c r="C15" s="2"/>
      <c r="D15" s="2"/>
      <c r="E15" s="2"/>
      <c r="F15" s="2"/>
      <c r="G15" s="2"/>
      <c r="H15" s="2"/>
      <c r="I15" s="2"/>
      <c r="J15" s="2"/>
      <c r="K15" s="2"/>
      <c r="L15" s="20"/>
      <c r="M15" s="20"/>
      <c r="N15" s="20"/>
      <c r="O15" s="20"/>
    </row>
    <row r="16" spans="1:15">
      <c r="A16" s="34" t="s">
        <v>27</v>
      </c>
      <c r="B16" s="48"/>
      <c r="C16" s="48"/>
      <c r="D16" s="48"/>
      <c r="E16" s="4"/>
      <c r="F16" s="23">
        <f>SUM(K13+((7700*D13)/7))</f>
        <v>0</v>
      </c>
      <c r="G16" s="2"/>
      <c r="H16" s="26">
        <f>SUM(K14*F19)</f>
        <v>0</v>
      </c>
      <c r="I16" s="26">
        <f>SUM(7700*H16)/7</f>
        <v>0</v>
      </c>
      <c r="J16" s="2"/>
      <c r="K16" s="2"/>
      <c r="L16" s="20"/>
      <c r="M16" s="20"/>
      <c r="N16" s="20"/>
      <c r="O16" s="20"/>
    </row>
    <row r="17" spans="1:15">
      <c r="A17" s="49" t="s">
        <v>26</v>
      </c>
      <c r="B17" s="50"/>
      <c r="C17" s="50"/>
      <c r="D17" s="50"/>
      <c r="E17" s="51"/>
      <c r="F17" s="28">
        <f>SUM(F16-I16)</f>
        <v>0</v>
      </c>
      <c r="G17" s="2"/>
      <c r="H17" s="26">
        <f>SUM(K14*F20)</f>
        <v>0</v>
      </c>
      <c r="I17" s="26">
        <f>SUM(H17*7700)/30</f>
        <v>0</v>
      </c>
      <c r="J17" s="2"/>
      <c r="K17" s="2"/>
      <c r="L17" s="20"/>
      <c r="M17" s="20"/>
      <c r="N17" s="20"/>
      <c r="O17" s="20"/>
    </row>
    <row r="18" spans="1:15">
      <c r="A18" s="52" t="s">
        <v>28</v>
      </c>
      <c r="B18" s="53"/>
      <c r="C18" s="53"/>
      <c r="D18" s="53"/>
      <c r="E18" s="54"/>
      <c r="F18" s="27">
        <f>SUM(F16+I17)</f>
        <v>0</v>
      </c>
      <c r="G18" s="2"/>
      <c r="H18" s="2"/>
      <c r="I18" s="2"/>
      <c r="J18" s="2"/>
      <c r="K18" s="2"/>
      <c r="L18" s="20"/>
      <c r="M18" s="20"/>
      <c r="N18" s="20"/>
      <c r="O18" s="55">
        <v>5.0000000000000001E-3</v>
      </c>
    </row>
    <row r="19" spans="1:15">
      <c r="A19" s="5" t="s">
        <v>31</v>
      </c>
      <c r="B19" s="6"/>
      <c r="C19" s="6"/>
      <c r="D19" s="6"/>
      <c r="E19" s="6"/>
      <c r="F19" s="24">
        <v>5.0000000000000001E-3</v>
      </c>
      <c r="G19" s="2" t="s">
        <v>29</v>
      </c>
      <c r="H19" s="2"/>
      <c r="I19" s="2"/>
      <c r="J19" s="2"/>
      <c r="K19" s="2"/>
      <c r="L19" s="20"/>
      <c r="M19" s="20"/>
      <c r="N19" s="20"/>
      <c r="O19" s="55">
        <v>0.01</v>
      </c>
    </row>
    <row r="20" spans="1:15" ht="44" customHeight="1">
      <c r="A20" s="106" t="s">
        <v>25</v>
      </c>
      <c r="B20" s="107"/>
      <c r="C20" s="107"/>
      <c r="D20" s="107"/>
      <c r="E20" s="108"/>
      <c r="F20" s="25">
        <v>5.0000000000000001E-3</v>
      </c>
      <c r="G20" s="2" t="s">
        <v>29</v>
      </c>
      <c r="H20" s="2"/>
      <c r="I20" s="2"/>
      <c r="J20" s="2"/>
      <c r="K20" s="2"/>
      <c r="L20" s="20"/>
      <c r="M20" s="20"/>
      <c r="N20" s="20"/>
      <c r="O20" s="55">
        <v>1.4999999999999999E-2</v>
      </c>
    </row>
    <row r="21" spans="1:15" ht="33" customHeight="1">
      <c r="A21" s="103" t="s">
        <v>23</v>
      </c>
      <c r="B21" s="104"/>
      <c r="C21" s="104"/>
      <c r="D21" s="104"/>
      <c r="E21" s="104"/>
      <c r="F21" s="105"/>
      <c r="G21" s="2"/>
      <c r="H21" s="2"/>
      <c r="I21" s="2"/>
      <c r="J21" s="2"/>
      <c r="K21" s="2"/>
      <c r="L21" s="20"/>
      <c r="M21" s="20"/>
      <c r="N21" s="20"/>
      <c r="O21" s="20"/>
    </row>
    <row r="22" spans="1:15" ht="22" thickBot="1">
      <c r="A22" s="56" t="s">
        <v>24</v>
      </c>
      <c r="B22" s="9"/>
      <c r="C22" s="9"/>
      <c r="D22" s="9"/>
      <c r="E22" s="9"/>
      <c r="F22" s="10"/>
      <c r="G22" s="2"/>
      <c r="H22" s="2"/>
      <c r="I22" s="2"/>
      <c r="J22" s="2"/>
      <c r="K22" s="2"/>
      <c r="L22" s="20"/>
      <c r="M22" s="20"/>
      <c r="N22" s="20"/>
      <c r="O22" s="20"/>
    </row>
    <row r="23" spans="1:15">
      <c r="A23" s="11" t="s">
        <v>19</v>
      </c>
      <c r="B23" s="12"/>
      <c r="C23" s="13"/>
      <c r="D23" s="13"/>
      <c r="E23" s="13"/>
      <c r="F23" s="14" t="s">
        <v>12</v>
      </c>
      <c r="G23" s="2"/>
      <c r="H23" s="2"/>
      <c r="I23" s="2"/>
      <c r="J23" s="2"/>
      <c r="K23" s="2"/>
      <c r="L23" s="20"/>
      <c r="M23" s="20"/>
      <c r="N23" s="20"/>
      <c r="O23" s="20"/>
    </row>
    <row r="24" spans="1:15">
      <c r="A24" s="5" t="s">
        <v>14</v>
      </c>
      <c r="B24" s="6"/>
      <c r="C24" s="15">
        <f>SUM(2.3*K14)</f>
        <v>0</v>
      </c>
      <c r="D24" s="15" t="s">
        <v>17</v>
      </c>
      <c r="E24" s="15"/>
      <c r="F24" s="16">
        <f>SUM(C24*4)</f>
        <v>0</v>
      </c>
      <c r="G24" s="2"/>
      <c r="H24" s="2"/>
      <c r="I24" s="2"/>
      <c r="J24" s="2"/>
      <c r="K24" s="2"/>
      <c r="L24" s="20"/>
      <c r="M24" s="20"/>
      <c r="N24" s="20"/>
      <c r="O24" s="20"/>
    </row>
    <row r="25" spans="1:15">
      <c r="A25" s="5" t="s">
        <v>15</v>
      </c>
      <c r="B25" s="6"/>
      <c r="C25" s="15">
        <f>SUM(F25/9)</f>
        <v>0</v>
      </c>
      <c r="D25" s="15" t="s">
        <v>17</v>
      </c>
      <c r="E25" s="15"/>
      <c r="F25" s="16">
        <f>SUM(F17/100)*20</f>
        <v>0</v>
      </c>
      <c r="G25" s="2"/>
      <c r="H25" s="2"/>
      <c r="I25" s="2"/>
      <c r="J25" s="2"/>
      <c r="K25" s="2"/>
      <c r="L25" s="20"/>
      <c r="M25" s="20"/>
      <c r="N25" s="20"/>
      <c r="O25" s="20"/>
    </row>
    <row r="26" spans="1:15" ht="22" thickBot="1">
      <c r="A26" s="8" t="s">
        <v>16</v>
      </c>
      <c r="B26" s="9"/>
      <c r="C26" s="17">
        <f>SUM(F26/4)</f>
        <v>0</v>
      </c>
      <c r="D26" s="17" t="s">
        <v>17</v>
      </c>
      <c r="E26" s="17"/>
      <c r="F26" s="18">
        <f>SUM(F17-F24-F25)</f>
        <v>0</v>
      </c>
      <c r="G26" s="2"/>
      <c r="H26" s="2"/>
      <c r="I26" s="2"/>
      <c r="J26" s="2"/>
      <c r="K26" s="2"/>
      <c r="L26" s="20"/>
      <c r="M26" s="20"/>
      <c r="N26" s="20"/>
      <c r="O26" s="20"/>
    </row>
    <row r="27" spans="1:15" ht="22" thickBot="1">
      <c r="A27" s="2"/>
      <c r="B27" s="2"/>
      <c r="C27" s="2"/>
      <c r="D27" s="2"/>
      <c r="E27" s="2"/>
      <c r="F27" s="2"/>
      <c r="G27" s="2"/>
      <c r="H27" s="2"/>
      <c r="I27" s="2"/>
      <c r="J27" s="2"/>
      <c r="K27" s="2"/>
      <c r="L27" s="20"/>
      <c r="M27" s="20"/>
      <c r="N27" s="20"/>
      <c r="O27" s="20"/>
    </row>
    <row r="28" spans="1:15">
      <c r="A28" s="57" t="s">
        <v>20</v>
      </c>
      <c r="B28" s="58"/>
      <c r="C28" s="58"/>
      <c r="D28" s="58"/>
      <c r="E28" s="58"/>
      <c r="F28" s="59"/>
      <c r="G28" s="2"/>
      <c r="H28" s="2"/>
      <c r="I28" s="2"/>
      <c r="J28" s="2"/>
      <c r="K28" s="2"/>
      <c r="L28" s="20"/>
      <c r="M28" s="20"/>
      <c r="N28" s="20"/>
      <c r="O28" s="20"/>
    </row>
    <row r="29" spans="1:15">
      <c r="A29" s="5" t="s">
        <v>14</v>
      </c>
      <c r="B29" s="6"/>
      <c r="C29" s="15">
        <f>SUM(1.8*K14)</f>
        <v>0</v>
      </c>
      <c r="D29" s="15" t="s">
        <v>17</v>
      </c>
      <c r="E29" s="15"/>
      <c r="F29" s="16">
        <f>SUM(C29*4)</f>
        <v>0</v>
      </c>
      <c r="G29" s="2"/>
      <c r="H29" s="2"/>
      <c r="I29" s="2"/>
      <c r="J29" s="2"/>
      <c r="K29" s="2"/>
      <c r="L29" s="20"/>
      <c r="M29" s="20"/>
      <c r="N29" s="20"/>
      <c r="O29" s="20"/>
    </row>
    <row r="30" spans="1:15">
      <c r="A30" s="5" t="s">
        <v>15</v>
      </c>
      <c r="B30" s="6"/>
      <c r="C30" s="15">
        <f>SUM(F30/9)</f>
        <v>0</v>
      </c>
      <c r="D30" s="15" t="s">
        <v>17</v>
      </c>
      <c r="E30" s="15"/>
      <c r="F30" s="16">
        <f>SUM(F18/100)*25</f>
        <v>0</v>
      </c>
      <c r="G30" s="2"/>
      <c r="H30" s="2"/>
      <c r="I30" s="2"/>
      <c r="J30" s="2"/>
      <c r="K30" s="2"/>
      <c r="L30" s="20"/>
      <c r="M30" s="20"/>
      <c r="N30" s="20"/>
      <c r="O30" s="20"/>
    </row>
    <row r="31" spans="1:15" ht="22" thickBot="1">
      <c r="A31" s="8" t="s">
        <v>16</v>
      </c>
      <c r="B31" s="9"/>
      <c r="C31" s="17">
        <f>SUM(F31/4)</f>
        <v>0</v>
      </c>
      <c r="D31" s="17" t="s">
        <v>17</v>
      </c>
      <c r="E31" s="17"/>
      <c r="F31" s="18">
        <f>SUM(F18-F29-F30)</f>
        <v>0</v>
      </c>
      <c r="G31" s="2"/>
      <c r="H31" s="2"/>
      <c r="I31" s="2"/>
      <c r="J31" s="2"/>
      <c r="K31" s="2"/>
      <c r="L31" s="20"/>
      <c r="M31" s="20"/>
      <c r="N31" s="20"/>
      <c r="O31" s="20"/>
    </row>
    <row r="32" spans="1:15">
      <c r="A32" s="2"/>
      <c r="B32" s="2"/>
      <c r="C32" s="2"/>
      <c r="D32" s="2"/>
      <c r="E32" s="2"/>
      <c r="F32" s="2"/>
      <c r="G32" s="2"/>
      <c r="H32" s="2"/>
      <c r="I32" s="2"/>
      <c r="J32" s="2"/>
      <c r="K32" s="2"/>
      <c r="L32" s="20"/>
      <c r="M32" s="20"/>
      <c r="N32" s="20"/>
      <c r="O32" s="20"/>
    </row>
    <row r="33" spans="1:15">
      <c r="A33" s="2"/>
      <c r="B33" s="2"/>
      <c r="C33" s="2"/>
      <c r="D33" s="2"/>
      <c r="E33" s="2"/>
      <c r="F33" s="2"/>
      <c r="G33" s="2"/>
      <c r="H33" s="2"/>
      <c r="I33" s="2"/>
      <c r="J33" s="2"/>
      <c r="K33" s="2"/>
      <c r="L33" s="20"/>
      <c r="M33" s="20"/>
      <c r="N33" s="20"/>
      <c r="O33" s="20"/>
    </row>
    <row r="34" spans="1:15">
      <c r="A34" s="2"/>
      <c r="B34" s="2"/>
      <c r="C34" s="2"/>
      <c r="D34" s="2"/>
      <c r="E34" s="2"/>
      <c r="F34" s="2"/>
      <c r="G34" s="2"/>
      <c r="H34" s="2"/>
      <c r="I34" s="2"/>
      <c r="J34" s="2"/>
      <c r="K34" s="2"/>
      <c r="L34" s="20"/>
      <c r="M34" s="20"/>
      <c r="N34" s="20"/>
      <c r="O34" s="20"/>
    </row>
    <row r="35" spans="1:15">
      <c r="A35" s="2"/>
      <c r="B35" s="2"/>
      <c r="C35" s="2"/>
      <c r="D35" s="2"/>
      <c r="E35" s="2"/>
      <c r="F35" s="2"/>
      <c r="G35" s="2"/>
      <c r="H35" s="2"/>
      <c r="I35" s="2"/>
      <c r="J35" s="2"/>
      <c r="K35" s="2"/>
      <c r="L35" s="20"/>
      <c r="M35" s="20"/>
      <c r="N35" s="20"/>
      <c r="O35" s="20"/>
    </row>
    <row r="36" spans="1:15">
      <c r="A36" s="2"/>
      <c r="B36" s="2"/>
      <c r="C36" s="2"/>
      <c r="D36" s="2"/>
      <c r="E36" s="2"/>
      <c r="F36" s="2"/>
      <c r="G36" s="2"/>
      <c r="H36" s="2"/>
      <c r="I36" s="2"/>
      <c r="J36" s="2"/>
      <c r="K36" s="2"/>
      <c r="L36" s="20"/>
      <c r="M36" s="20"/>
      <c r="N36" s="20"/>
      <c r="O36" s="20"/>
    </row>
  </sheetData>
  <sheetProtection algorithmName="SHA-512" hashValue="DGXA/EcuxVKJWdlvfBljdQzvQ/TkX9bFTpM33WdN8mBTGvExazLrDyX868wsFvagaOT+NtvODMjIbh0ufHno/g==" saltValue="lEdmF01vDeAonSyRsLgX2A==" spinCount="100000" sheet="1" objects="1" scenarios="1" formatCells="0"/>
  <mergeCells count="3">
    <mergeCell ref="A21:F21"/>
    <mergeCell ref="A20:E20"/>
    <mergeCell ref="A1:K1"/>
  </mergeCells>
  <dataValidations count="1">
    <dataValidation type="list" allowBlank="1" showInputMessage="1" showErrorMessage="1" sqref="F19:F20" xr:uid="{FE7BB1EF-90CD-C345-B496-A11207AF65F4}">
      <formula1>$O$18:$O$20</formula1>
    </dataValidation>
  </dataValidation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Lees dit eerst</vt:lpstr>
      <vt:lpstr>Bereken Onderhoud Dames</vt:lpstr>
      <vt:lpstr>Bereken Onderhoud Heren</vt:lpstr>
      <vt:lpstr>Afvallen en aankomen invulmodel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2019-12-16T13:49:16Z</dcterms:created>
  <dcterms:modified xsi:type="dcterms:W3CDTF">2020-01-06T18:50:20Z</dcterms:modified>
</cp:coreProperties>
</file>